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A4554562-4BAD-4115-AA1B-5E4D885D58DA}" xr6:coauthVersionLast="47" xr6:coauthVersionMax="47" xr10:uidLastSave="{00000000-0000-0000-0000-000000000000}"/>
  <bookViews>
    <workbookView xWindow="-108" yWindow="-108" windowWidth="23256" windowHeight="12576" tabRatio="833" firstSheet="2" activeTab="11" xr2:uid="{44FD4600-F0FA-49C1-95F7-8F549987C0EB}"/>
  </bookViews>
  <sheets>
    <sheet name="Лист1" sheetId="1" r:id="rId1"/>
    <sheet name="декабрь" sheetId="4" r:id="rId2"/>
    <sheet name="февраль" sheetId="2" r:id="rId3"/>
    <sheet name="март1" sheetId="3" r:id="rId4"/>
    <sheet name="март2" sheetId="7" r:id="rId5"/>
    <sheet name="апрель1" sheetId="9" r:id="rId6"/>
    <sheet name="апрель2" sheetId="10" r:id="rId7"/>
    <sheet name="апрель3" sheetId="11" r:id="rId8"/>
    <sheet name="апрель4" sheetId="13" r:id="rId9"/>
    <sheet name="май1" sheetId="16" r:id="rId10"/>
    <sheet name="май1 (2)" sheetId="17" r:id="rId11"/>
    <sheet name="к май1" sheetId="14" r:id="rId12"/>
    <sheet name="разделы" sheetId="15" r:id="rId13"/>
    <sheet name="схематично" sheetId="5" r:id="rId14"/>
  </sheets>
  <definedNames>
    <definedName name="_xlnm._FilterDatabase" localSheetId="12" hidden="1">разделы!$A$1:$L$2063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14" l="1"/>
  <c r="G16" i="14"/>
  <c r="C15" i="14"/>
  <c r="B15" i="14"/>
  <c r="D15" i="14"/>
  <c r="E15" i="14"/>
  <c r="L16" i="14"/>
  <c r="B17" i="14"/>
  <c r="H28" i="17" l="1"/>
  <c r="J12" i="17"/>
  <c r="E12" i="17"/>
  <c r="E10" i="17" l="1"/>
  <c r="J10" i="17" s="1"/>
  <c r="E9" i="17"/>
  <c r="J9" i="17" s="1"/>
  <c r="D8" i="17"/>
  <c r="E8" i="17" s="1"/>
  <c r="K3" i="13"/>
  <c r="E6" i="17"/>
  <c r="J6" i="17" s="1"/>
  <c r="H30" i="17" s="1"/>
  <c r="E5" i="17"/>
  <c r="J5" i="17" s="1"/>
  <c r="H29" i="17" s="1"/>
  <c r="E4" i="17"/>
  <c r="J4" i="17" s="1"/>
  <c r="J3" i="17" l="1"/>
  <c r="E14" i="17" l="1"/>
  <c r="J14" i="17" s="1"/>
  <c r="H31" i="17" s="1"/>
  <c r="J8" i="17"/>
  <c r="D3" i="17"/>
  <c r="C35" i="17"/>
  <c r="H32" i="17"/>
  <c r="D31" i="17"/>
  <c r="B31" i="17"/>
  <c r="F25" i="17"/>
  <c r="F27" i="17" s="1"/>
  <c r="D25" i="17"/>
  <c r="C25" i="17"/>
  <c r="C26" i="17" s="1"/>
  <c r="E19" i="17"/>
  <c r="F19" i="17" s="1"/>
  <c r="E17" i="17"/>
  <c r="J17" i="17" l="1"/>
  <c r="H33" i="17" s="1"/>
  <c r="H34" i="17"/>
  <c r="H35" i="17" s="1"/>
  <c r="E3" i="17"/>
  <c r="H22" i="17" l="1"/>
  <c r="I13" i="16" l="1"/>
  <c r="C24" i="14"/>
  <c r="H13" i="16"/>
  <c r="G13" i="16"/>
  <c r="I8" i="16"/>
  <c r="H8" i="16"/>
  <c r="G8" i="16"/>
  <c r="I3" i="16"/>
  <c r="H3" i="16"/>
  <c r="H6" i="16"/>
  <c r="G3" i="16"/>
  <c r="G4" i="16"/>
  <c r="H38" i="16"/>
  <c r="H36" i="16"/>
  <c r="H35" i="16"/>
  <c r="H34" i="16"/>
  <c r="I33" i="16"/>
  <c r="H33" i="16"/>
  <c r="E6" i="16"/>
  <c r="G6" i="16" s="1"/>
  <c r="E5" i="16"/>
  <c r="E4" i="16"/>
  <c r="D3" i="16"/>
  <c r="H27" i="16" l="1"/>
  <c r="E3" i="16"/>
  <c r="I6" i="16"/>
  <c r="D24" i="16" l="1"/>
  <c r="D19" i="16"/>
  <c r="I4" i="16" l="1"/>
  <c r="H4" i="16"/>
  <c r="G5" i="16"/>
  <c r="H5" i="16"/>
  <c r="I5" i="16"/>
  <c r="C40" i="16"/>
  <c r="D36" i="16"/>
  <c r="B36" i="16"/>
  <c r="F30" i="16"/>
  <c r="F32" i="16" s="1"/>
  <c r="D30" i="16"/>
  <c r="C30" i="16"/>
  <c r="C31" i="16" s="1"/>
  <c r="D25" i="16"/>
  <c r="D23" i="16"/>
  <c r="H39" i="16" s="1"/>
  <c r="H40" i="16" s="1"/>
  <c r="E21" i="16"/>
  <c r="F21" i="16" s="1"/>
  <c r="E19" i="16"/>
  <c r="F19" i="16" s="1"/>
  <c r="E17" i="16"/>
  <c r="F17" i="16" s="1"/>
  <c r="E15" i="16"/>
  <c r="E14" i="16"/>
  <c r="G14" i="16" s="1"/>
  <c r="D13" i="16"/>
  <c r="E11" i="16"/>
  <c r="G11" i="16" s="1"/>
  <c r="E10" i="16"/>
  <c r="E9" i="16"/>
  <c r="G9" i="16" s="1"/>
  <c r="D8" i="16"/>
  <c r="H37" i="16"/>
  <c r="E13" i="16" l="1"/>
  <c r="I14" i="16"/>
  <c r="H9" i="16"/>
  <c r="I9" i="16"/>
  <c r="H14" i="16"/>
  <c r="E8" i="16"/>
  <c r="I11" i="16"/>
  <c r="H15" i="16"/>
  <c r="G15" i="16"/>
  <c r="I15" i="16"/>
  <c r="H11" i="16"/>
  <c r="I10" i="16"/>
  <c r="G10" i="16"/>
  <c r="H10" i="16"/>
  <c r="L20" i="14"/>
  <c r="K25" i="14" l="1"/>
  <c r="B26" i="14" l="1"/>
  <c r="B33" i="14" s="1"/>
  <c r="B29" i="14" l="1"/>
  <c r="F17" i="14"/>
  <c r="F26" i="14"/>
  <c r="F29" i="14" l="1"/>
  <c r="F33" i="14"/>
  <c r="C32" i="14"/>
  <c r="D32" i="14"/>
  <c r="E32" i="14"/>
  <c r="F32" i="14"/>
  <c r="G32" i="14"/>
  <c r="H32" i="14"/>
  <c r="I32" i="14"/>
  <c r="J32" i="14"/>
  <c r="B32" i="14"/>
  <c r="C45" i="13"/>
  <c r="C44" i="13"/>
  <c r="D44" i="13"/>
  <c r="K24" i="14" l="1"/>
  <c r="J17" i="14"/>
  <c r="F16" i="14"/>
  <c r="G17" i="14"/>
  <c r="H16" i="14"/>
  <c r="H17" i="14" s="1"/>
  <c r="H52" i="13"/>
  <c r="C54" i="13"/>
  <c r="I47" i="13"/>
  <c r="B50" i="13"/>
  <c r="H39" i="9"/>
  <c r="D50" i="13"/>
  <c r="C46" i="9"/>
  <c r="B28" i="14" l="1"/>
  <c r="S3" i="14"/>
  <c r="S4" i="14"/>
  <c r="S5" i="14"/>
  <c r="S2" i="14"/>
  <c r="S6" i="14" s="1"/>
  <c r="J15" i="14"/>
  <c r="D17" i="14" l="1"/>
  <c r="J8" i="13"/>
  <c r="K8" i="13"/>
  <c r="H26" i="14"/>
  <c r="H33" i="14" s="1"/>
  <c r="F46" i="13"/>
  <c r="K2063" i="15"/>
  <c r="I2063" i="15"/>
  <c r="G2063" i="15"/>
  <c r="E2063" i="15"/>
  <c r="J2062" i="15"/>
  <c r="H2062" i="15"/>
  <c r="J2061" i="15"/>
  <c r="H2061" i="15"/>
  <c r="J2060" i="15"/>
  <c r="H2060" i="15"/>
  <c r="J2059" i="15"/>
  <c r="H2059" i="15"/>
  <c r="J2058" i="15"/>
  <c r="H2058" i="15"/>
  <c r="J2057" i="15"/>
  <c r="H2057" i="15"/>
  <c r="J2056" i="15"/>
  <c r="H2056" i="15"/>
  <c r="J2055" i="15"/>
  <c r="H2055" i="15"/>
  <c r="J2054" i="15"/>
  <c r="H2054" i="15"/>
  <c r="J2053" i="15"/>
  <c r="H2053" i="15"/>
  <c r="J2052" i="15"/>
  <c r="H2052" i="15"/>
  <c r="J2051" i="15"/>
  <c r="H2051" i="15"/>
  <c r="J2050" i="15"/>
  <c r="H2050" i="15"/>
  <c r="J2049" i="15"/>
  <c r="H2049" i="15"/>
  <c r="J2048" i="15"/>
  <c r="H2048" i="15"/>
  <c r="J2047" i="15"/>
  <c r="H2047" i="15"/>
  <c r="J2046" i="15"/>
  <c r="H2046" i="15"/>
  <c r="J2045" i="15"/>
  <c r="H2045" i="15"/>
  <c r="J2044" i="15"/>
  <c r="H2044" i="15"/>
  <c r="J2043" i="15"/>
  <c r="H2043" i="15"/>
  <c r="J2042" i="15"/>
  <c r="H2042" i="15"/>
  <c r="J2041" i="15"/>
  <c r="H2041" i="15"/>
  <c r="J2040" i="15"/>
  <c r="H2040" i="15"/>
  <c r="J2039" i="15"/>
  <c r="H2039" i="15"/>
  <c r="J2038" i="15"/>
  <c r="H2038" i="15"/>
  <c r="J2037" i="15"/>
  <c r="H2037" i="15"/>
  <c r="J2036" i="15"/>
  <c r="H2036" i="15"/>
  <c r="J2035" i="15"/>
  <c r="H2035" i="15"/>
  <c r="J2034" i="15"/>
  <c r="H2034" i="15"/>
  <c r="J2033" i="15"/>
  <c r="H2033" i="15"/>
  <c r="J2032" i="15"/>
  <c r="H2032" i="15"/>
  <c r="J2031" i="15"/>
  <c r="H2031" i="15"/>
  <c r="J2030" i="15"/>
  <c r="H2030" i="15"/>
  <c r="J2029" i="15"/>
  <c r="H2029" i="15"/>
  <c r="J2028" i="15"/>
  <c r="H2028" i="15"/>
  <c r="J2027" i="15"/>
  <c r="H2027" i="15"/>
  <c r="J2026" i="15"/>
  <c r="H2026" i="15"/>
  <c r="J2025" i="15"/>
  <c r="H2025" i="15"/>
  <c r="J2024" i="15"/>
  <c r="H2024" i="15"/>
  <c r="J2023" i="15"/>
  <c r="H2023" i="15"/>
  <c r="J2022" i="15"/>
  <c r="H2022" i="15"/>
  <c r="J2021" i="15"/>
  <c r="H2021" i="15"/>
  <c r="J2020" i="15"/>
  <c r="H2020" i="15"/>
  <c r="J2019" i="15"/>
  <c r="H2019" i="15"/>
  <c r="J2018" i="15"/>
  <c r="H2018" i="15"/>
  <c r="J2017" i="15"/>
  <c r="H2017" i="15"/>
  <c r="J2016" i="15"/>
  <c r="H2016" i="15"/>
  <c r="J2015" i="15"/>
  <c r="H2015" i="15"/>
  <c r="J2014" i="15"/>
  <c r="H2014" i="15"/>
  <c r="J2013" i="15"/>
  <c r="H2013" i="15"/>
  <c r="J2012" i="15"/>
  <c r="H2012" i="15"/>
  <c r="J2011" i="15"/>
  <c r="H2011" i="15"/>
  <c r="J2010" i="15"/>
  <c r="H2010" i="15"/>
  <c r="J2009" i="15"/>
  <c r="H2009" i="15"/>
  <c r="J2008" i="15"/>
  <c r="H2008" i="15"/>
  <c r="J2007" i="15"/>
  <c r="H2007" i="15"/>
  <c r="J2006" i="15"/>
  <c r="H2006" i="15"/>
  <c r="J2005" i="15"/>
  <c r="H2005" i="15"/>
  <c r="J2004" i="15"/>
  <c r="H2004" i="15"/>
  <c r="J2003" i="15"/>
  <c r="H2003" i="15"/>
  <c r="J2002" i="15"/>
  <c r="H2002" i="15"/>
  <c r="J2001" i="15"/>
  <c r="H2001" i="15"/>
  <c r="J2000" i="15"/>
  <c r="H2000" i="15"/>
  <c r="J1999" i="15"/>
  <c r="H1999" i="15"/>
  <c r="J1998" i="15"/>
  <c r="H1998" i="15"/>
  <c r="J1997" i="15"/>
  <c r="H1997" i="15"/>
  <c r="J1996" i="15"/>
  <c r="H1996" i="15"/>
  <c r="J1995" i="15"/>
  <c r="H1995" i="15"/>
  <c r="J1994" i="15"/>
  <c r="H1994" i="15"/>
  <c r="J1993" i="15"/>
  <c r="H1993" i="15"/>
  <c r="J1992" i="15"/>
  <c r="H1992" i="15"/>
  <c r="J1991" i="15"/>
  <c r="H1991" i="15"/>
  <c r="J1990" i="15"/>
  <c r="H1990" i="15"/>
  <c r="J1989" i="15"/>
  <c r="H1989" i="15"/>
  <c r="J1988" i="15"/>
  <c r="H1988" i="15"/>
  <c r="J1987" i="15"/>
  <c r="H1987" i="15"/>
  <c r="J1986" i="15"/>
  <c r="H1986" i="15"/>
  <c r="J1985" i="15"/>
  <c r="H1985" i="15"/>
  <c r="J1984" i="15"/>
  <c r="H1984" i="15"/>
  <c r="J1983" i="15"/>
  <c r="H1983" i="15"/>
  <c r="J1982" i="15"/>
  <c r="H1982" i="15"/>
  <c r="J1981" i="15"/>
  <c r="H1981" i="15"/>
  <c r="J1980" i="15"/>
  <c r="H1980" i="15"/>
  <c r="J1979" i="15"/>
  <c r="H1979" i="15"/>
  <c r="J1978" i="15"/>
  <c r="H1978" i="15"/>
  <c r="J1977" i="15"/>
  <c r="H1977" i="15"/>
  <c r="J1976" i="15"/>
  <c r="H1976" i="15"/>
  <c r="J1975" i="15"/>
  <c r="H1975" i="15"/>
  <c r="J1974" i="15"/>
  <c r="H1974" i="15"/>
  <c r="J1973" i="15"/>
  <c r="H1973" i="15"/>
  <c r="J1972" i="15"/>
  <c r="H1972" i="15"/>
  <c r="J1971" i="15"/>
  <c r="H1971" i="15"/>
  <c r="J1970" i="15"/>
  <c r="H1970" i="15"/>
  <c r="J1969" i="15"/>
  <c r="H1969" i="15"/>
  <c r="J1968" i="15"/>
  <c r="H1968" i="15"/>
  <c r="J1967" i="15"/>
  <c r="H1967" i="15"/>
  <c r="J1966" i="15"/>
  <c r="H1966" i="15"/>
  <c r="J1965" i="15"/>
  <c r="H1965" i="15"/>
  <c r="J1964" i="15"/>
  <c r="H1964" i="15"/>
  <c r="J1963" i="15"/>
  <c r="H1963" i="15"/>
  <c r="J1962" i="15"/>
  <c r="H1962" i="15"/>
  <c r="J1961" i="15"/>
  <c r="H1961" i="15"/>
  <c r="J1960" i="15"/>
  <c r="H1960" i="15"/>
  <c r="J1959" i="15"/>
  <c r="H1959" i="15"/>
  <c r="J1958" i="15"/>
  <c r="H1958" i="15"/>
  <c r="J1957" i="15"/>
  <c r="H1957" i="15"/>
  <c r="J1956" i="15"/>
  <c r="H1956" i="15"/>
  <c r="J1955" i="15"/>
  <c r="H1955" i="15"/>
  <c r="J1954" i="15"/>
  <c r="H1954" i="15"/>
  <c r="J1953" i="15"/>
  <c r="H1953" i="15"/>
  <c r="J1952" i="15"/>
  <c r="H1952" i="15"/>
  <c r="J1951" i="15"/>
  <c r="H1951" i="15"/>
  <c r="J1950" i="15"/>
  <c r="H1950" i="15"/>
  <c r="J1949" i="15"/>
  <c r="H1949" i="15"/>
  <c r="J1948" i="15"/>
  <c r="H1948" i="15"/>
  <c r="J1947" i="15"/>
  <c r="H1947" i="15"/>
  <c r="J1946" i="15"/>
  <c r="H1946" i="15"/>
  <c r="J1945" i="15"/>
  <c r="H1945" i="15"/>
  <c r="J1944" i="15"/>
  <c r="H1944" i="15"/>
  <c r="J1943" i="15"/>
  <c r="H1943" i="15"/>
  <c r="J1942" i="15"/>
  <c r="H1942" i="15"/>
  <c r="J1941" i="15"/>
  <c r="H1941" i="15"/>
  <c r="J1940" i="15"/>
  <c r="H1940" i="15"/>
  <c r="J1939" i="15"/>
  <c r="H1939" i="15"/>
  <c r="J1938" i="15"/>
  <c r="H1938" i="15"/>
  <c r="J1937" i="15"/>
  <c r="H1937" i="15"/>
  <c r="J1936" i="15"/>
  <c r="H1936" i="15"/>
  <c r="J1935" i="15"/>
  <c r="H1935" i="15"/>
  <c r="J1934" i="15"/>
  <c r="H1934" i="15"/>
  <c r="J1933" i="15"/>
  <c r="H1933" i="15"/>
  <c r="J1932" i="15"/>
  <c r="H1932" i="15"/>
  <c r="J1931" i="15"/>
  <c r="H1931" i="15"/>
  <c r="J1930" i="15"/>
  <c r="H1930" i="15"/>
  <c r="J1929" i="15"/>
  <c r="H1929" i="15"/>
  <c r="J1928" i="15"/>
  <c r="H1928" i="15"/>
  <c r="J1927" i="15"/>
  <c r="H1927" i="15"/>
  <c r="J1926" i="15"/>
  <c r="H1926" i="15"/>
  <c r="J1925" i="15"/>
  <c r="H1925" i="15"/>
  <c r="J1924" i="15"/>
  <c r="H1924" i="15"/>
  <c r="J1923" i="15"/>
  <c r="H1923" i="15"/>
  <c r="J1922" i="15"/>
  <c r="H1922" i="15"/>
  <c r="J1921" i="15"/>
  <c r="H1921" i="15"/>
  <c r="J1920" i="15"/>
  <c r="H1920" i="15"/>
  <c r="J1919" i="15"/>
  <c r="H1919" i="15"/>
  <c r="J1918" i="15"/>
  <c r="H1918" i="15"/>
  <c r="J1917" i="15"/>
  <c r="H1917" i="15"/>
  <c r="J1916" i="15"/>
  <c r="H1916" i="15"/>
  <c r="J1915" i="15"/>
  <c r="H1915" i="15"/>
  <c r="J1914" i="15"/>
  <c r="H1914" i="15"/>
  <c r="J1913" i="15"/>
  <c r="H1913" i="15"/>
  <c r="J1912" i="15"/>
  <c r="H1912" i="15"/>
  <c r="J1911" i="15"/>
  <c r="H1911" i="15"/>
  <c r="J1910" i="15"/>
  <c r="H1910" i="15"/>
  <c r="J1909" i="15"/>
  <c r="H1909" i="15"/>
  <c r="J1908" i="15"/>
  <c r="H1908" i="15"/>
  <c r="J1907" i="15"/>
  <c r="H1907" i="15"/>
  <c r="J1906" i="15"/>
  <c r="H1906" i="15"/>
  <c r="J1905" i="15"/>
  <c r="H1905" i="15"/>
  <c r="J1904" i="15"/>
  <c r="H1904" i="15"/>
  <c r="J1903" i="15"/>
  <c r="H1903" i="15"/>
  <c r="J1902" i="15"/>
  <c r="H1902" i="15"/>
  <c r="J1901" i="15"/>
  <c r="H1901" i="15"/>
  <c r="J1900" i="15"/>
  <c r="H1900" i="15"/>
  <c r="J1899" i="15"/>
  <c r="H1899" i="15"/>
  <c r="J1898" i="15"/>
  <c r="H1898" i="15"/>
  <c r="J1897" i="15"/>
  <c r="H1897" i="15"/>
  <c r="J1896" i="15"/>
  <c r="H1896" i="15"/>
  <c r="J1895" i="15"/>
  <c r="H1895" i="15"/>
  <c r="J1894" i="15"/>
  <c r="H1894" i="15"/>
  <c r="J1893" i="15"/>
  <c r="H1893" i="15"/>
  <c r="J1892" i="15"/>
  <c r="H1892" i="15"/>
  <c r="J1891" i="15"/>
  <c r="H1891" i="15"/>
  <c r="J1890" i="15"/>
  <c r="H1890" i="15"/>
  <c r="J1889" i="15"/>
  <c r="H1889" i="15"/>
  <c r="J1888" i="15"/>
  <c r="H1888" i="15"/>
  <c r="J1887" i="15"/>
  <c r="H1887" i="15"/>
  <c r="J1886" i="15"/>
  <c r="H1886" i="15"/>
  <c r="J1885" i="15"/>
  <c r="H1885" i="15"/>
  <c r="J1884" i="15"/>
  <c r="H1884" i="15"/>
  <c r="J1883" i="15"/>
  <c r="H1883" i="15"/>
  <c r="J1882" i="15"/>
  <c r="H1882" i="15"/>
  <c r="J1881" i="15"/>
  <c r="H1881" i="15"/>
  <c r="J1880" i="15"/>
  <c r="H1880" i="15"/>
  <c r="J1879" i="15"/>
  <c r="H1879" i="15"/>
  <c r="J1878" i="15"/>
  <c r="H1878" i="15"/>
  <c r="J1877" i="15"/>
  <c r="H1877" i="15"/>
  <c r="J1876" i="15"/>
  <c r="H1876" i="15"/>
  <c r="J1875" i="15"/>
  <c r="H1875" i="15"/>
  <c r="J1874" i="15"/>
  <c r="H1874" i="15"/>
  <c r="J1873" i="15"/>
  <c r="H1873" i="15"/>
  <c r="J1872" i="15"/>
  <c r="H1872" i="15"/>
  <c r="J1871" i="15"/>
  <c r="H1871" i="15"/>
  <c r="J1870" i="15"/>
  <c r="H1870" i="15"/>
  <c r="J1869" i="15"/>
  <c r="H1869" i="15"/>
  <c r="J1868" i="15"/>
  <c r="H1868" i="15"/>
  <c r="J1867" i="15"/>
  <c r="H1867" i="15"/>
  <c r="J1866" i="15"/>
  <c r="H1866" i="15"/>
  <c r="J1865" i="15"/>
  <c r="H1865" i="15"/>
  <c r="J1864" i="15"/>
  <c r="H1864" i="15"/>
  <c r="J1863" i="15"/>
  <c r="H1863" i="15"/>
  <c r="J1862" i="15"/>
  <c r="H1862" i="15"/>
  <c r="J1861" i="15"/>
  <c r="H1861" i="15"/>
  <c r="J1860" i="15"/>
  <c r="H1860" i="15"/>
  <c r="J1859" i="15"/>
  <c r="H1859" i="15"/>
  <c r="J1858" i="15"/>
  <c r="H1858" i="15"/>
  <c r="J1857" i="15"/>
  <c r="H1857" i="15"/>
  <c r="J1856" i="15"/>
  <c r="H1856" i="15"/>
  <c r="J1855" i="15"/>
  <c r="H1855" i="15"/>
  <c r="J1854" i="15"/>
  <c r="H1854" i="15"/>
  <c r="J1853" i="15"/>
  <c r="H1853" i="15"/>
  <c r="J1852" i="15"/>
  <c r="H1852" i="15"/>
  <c r="J1851" i="15"/>
  <c r="H1851" i="15"/>
  <c r="J1850" i="15"/>
  <c r="H1850" i="15"/>
  <c r="J1849" i="15"/>
  <c r="H1849" i="15"/>
  <c r="J1848" i="15"/>
  <c r="H1848" i="15"/>
  <c r="J1847" i="15"/>
  <c r="H1847" i="15"/>
  <c r="J1846" i="15"/>
  <c r="H1846" i="15"/>
  <c r="J1845" i="15"/>
  <c r="H1845" i="15"/>
  <c r="J1844" i="15"/>
  <c r="H1844" i="15"/>
  <c r="J1843" i="15"/>
  <c r="H1843" i="15"/>
  <c r="J1842" i="15"/>
  <c r="H1842" i="15"/>
  <c r="J1841" i="15"/>
  <c r="H1841" i="15"/>
  <c r="J1840" i="15"/>
  <c r="H1840" i="15"/>
  <c r="J1839" i="15"/>
  <c r="H1839" i="15"/>
  <c r="J1838" i="15"/>
  <c r="H1838" i="15"/>
  <c r="J1837" i="15"/>
  <c r="H1837" i="15"/>
  <c r="J1836" i="15"/>
  <c r="H1836" i="15"/>
  <c r="J1835" i="15"/>
  <c r="H1835" i="15"/>
  <c r="J1834" i="15"/>
  <c r="H1834" i="15"/>
  <c r="J1833" i="15"/>
  <c r="H1833" i="15"/>
  <c r="J1832" i="15"/>
  <c r="H1832" i="15"/>
  <c r="J1831" i="15"/>
  <c r="H1831" i="15"/>
  <c r="J1830" i="15"/>
  <c r="H1830" i="15"/>
  <c r="J1829" i="15"/>
  <c r="H1829" i="15"/>
  <c r="J1828" i="15"/>
  <c r="H1828" i="15"/>
  <c r="J1827" i="15"/>
  <c r="H1827" i="15"/>
  <c r="J1826" i="15"/>
  <c r="H1826" i="15"/>
  <c r="J1825" i="15"/>
  <c r="H1825" i="15"/>
  <c r="J1824" i="15"/>
  <c r="H1824" i="15"/>
  <c r="J1823" i="15"/>
  <c r="H1823" i="15"/>
  <c r="J1822" i="15"/>
  <c r="H1822" i="15"/>
  <c r="J1821" i="15"/>
  <c r="H1821" i="15"/>
  <c r="J1820" i="15"/>
  <c r="H1820" i="15"/>
  <c r="J1819" i="15"/>
  <c r="H1819" i="15"/>
  <c r="J1818" i="15"/>
  <c r="H1818" i="15"/>
  <c r="J1817" i="15"/>
  <c r="H1817" i="15"/>
  <c r="J1816" i="15"/>
  <c r="H1816" i="15"/>
  <c r="J1815" i="15"/>
  <c r="H1815" i="15"/>
  <c r="J1814" i="15"/>
  <c r="H1814" i="15"/>
  <c r="J1813" i="15"/>
  <c r="H1813" i="15"/>
  <c r="J1812" i="15"/>
  <c r="H1812" i="15"/>
  <c r="J1811" i="15"/>
  <c r="H1811" i="15"/>
  <c r="J1810" i="15"/>
  <c r="H1810" i="15"/>
  <c r="J1809" i="15"/>
  <c r="H1809" i="15"/>
  <c r="J1808" i="15"/>
  <c r="H1808" i="15"/>
  <c r="J1807" i="15"/>
  <c r="H1807" i="15"/>
  <c r="J1806" i="15"/>
  <c r="H1806" i="15"/>
  <c r="J1805" i="15"/>
  <c r="H1805" i="15"/>
  <c r="J1804" i="15"/>
  <c r="H1804" i="15"/>
  <c r="J1803" i="15"/>
  <c r="H1803" i="15"/>
  <c r="J1802" i="15"/>
  <c r="H1802" i="15"/>
  <c r="J1801" i="15"/>
  <c r="H1801" i="15"/>
  <c r="J1800" i="15"/>
  <c r="H1800" i="15"/>
  <c r="J1799" i="15"/>
  <c r="H1799" i="15"/>
  <c r="J1798" i="15"/>
  <c r="H1798" i="15"/>
  <c r="J1797" i="15"/>
  <c r="H1797" i="15"/>
  <c r="J1796" i="15"/>
  <c r="H1796" i="15"/>
  <c r="J1795" i="15"/>
  <c r="H1795" i="15"/>
  <c r="J1794" i="15"/>
  <c r="H1794" i="15"/>
  <c r="J1793" i="15"/>
  <c r="H1793" i="15"/>
  <c r="J1792" i="15"/>
  <c r="H1792" i="15"/>
  <c r="J1791" i="15"/>
  <c r="H1791" i="15"/>
  <c r="J1790" i="15"/>
  <c r="H1790" i="15"/>
  <c r="J1789" i="15"/>
  <c r="H1789" i="15"/>
  <c r="J1788" i="15"/>
  <c r="H1788" i="15"/>
  <c r="J1787" i="15"/>
  <c r="H1787" i="15"/>
  <c r="J1786" i="15"/>
  <c r="H1786" i="15"/>
  <c r="J1785" i="15"/>
  <c r="H1785" i="15"/>
  <c r="J1784" i="15"/>
  <c r="H1784" i="15"/>
  <c r="J1783" i="15"/>
  <c r="H1783" i="15"/>
  <c r="J1782" i="15"/>
  <c r="H1782" i="15"/>
  <c r="J1781" i="15"/>
  <c r="H1781" i="15"/>
  <c r="J1780" i="15"/>
  <c r="H1780" i="15"/>
  <c r="J1779" i="15"/>
  <c r="H1779" i="15"/>
  <c r="J1778" i="15"/>
  <c r="H1778" i="15"/>
  <c r="J1777" i="15"/>
  <c r="H1777" i="15"/>
  <c r="J1776" i="15"/>
  <c r="H1776" i="15"/>
  <c r="J1775" i="15"/>
  <c r="H1775" i="15"/>
  <c r="J1774" i="15"/>
  <c r="H1774" i="15"/>
  <c r="J1773" i="15"/>
  <c r="H1773" i="15"/>
  <c r="J1772" i="15"/>
  <c r="H1772" i="15"/>
  <c r="J1771" i="15"/>
  <c r="H1771" i="15"/>
  <c r="J1770" i="15"/>
  <c r="H1770" i="15"/>
  <c r="J1769" i="15"/>
  <c r="H1769" i="15"/>
  <c r="J1768" i="15"/>
  <c r="H1768" i="15"/>
  <c r="J1767" i="15"/>
  <c r="H1767" i="15"/>
  <c r="J1766" i="15"/>
  <c r="H1766" i="15"/>
  <c r="J1765" i="15"/>
  <c r="H1765" i="15"/>
  <c r="J1764" i="15"/>
  <c r="H1764" i="15"/>
  <c r="J1763" i="15"/>
  <c r="H1763" i="15"/>
  <c r="J1762" i="15"/>
  <c r="H1762" i="15"/>
  <c r="J1761" i="15"/>
  <c r="H1761" i="15"/>
  <c r="J1760" i="15"/>
  <c r="H1760" i="15"/>
  <c r="J1759" i="15"/>
  <c r="H1759" i="15"/>
  <c r="J1758" i="15"/>
  <c r="H1758" i="15"/>
  <c r="J1757" i="15"/>
  <c r="H1757" i="15"/>
  <c r="J1756" i="15"/>
  <c r="H1756" i="15"/>
  <c r="J1755" i="15"/>
  <c r="H1755" i="15"/>
  <c r="J1754" i="15"/>
  <c r="H1754" i="15"/>
  <c r="J1753" i="15"/>
  <c r="H1753" i="15"/>
  <c r="J1752" i="15"/>
  <c r="H1752" i="15"/>
  <c r="J1751" i="15"/>
  <c r="H1751" i="15"/>
  <c r="J1750" i="15"/>
  <c r="H1750" i="15"/>
  <c r="J1749" i="15"/>
  <c r="H1749" i="15"/>
  <c r="J1748" i="15"/>
  <c r="H1748" i="15"/>
  <c r="J1747" i="15"/>
  <c r="H1747" i="15"/>
  <c r="J1746" i="15"/>
  <c r="H1746" i="15"/>
  <c r="J1745" i="15"/>
  <c r="H1745" i="15"/>
  <c r="J1744" i="15"/>
  <c r="H1744" i="15"/>
  <c r="J1743" i="15"/>
  <c r="H1743" i="15"/>
  <c r="J1742" i="15"/>
  <c r="H1742" i="15"/>
  <c r="J1741" i="15"/>
  <c r="H1741" i="15"/>
  <c r="J1740" i="15"/>
  <c r="H1740" i="15"/>
  <c r="J1739" i="15"/>
  <c r="H1739" i="15"/>
  <c r="J1738" i="15"/>
  <c r="H1738" i="15"/>
  <c r="J1737" i="15"/>
  <c r="H1737" i="15"/>
  <c r="J1736" i="15"/>
  <c r="H1736" i="15"/>
  <c r="J1735" i="15"/>
  <c r="H1735" i="15"/>
  <c r="J1734" i="15"/>
  <c r="H1734" i="15"/>
  <c r="J1733" i="15"/>
  <c r="H1733" i="15"/>
  <c r="J1732" i="15"/>
  <c r="H1732" i="15"/>
  <c r="J1731" i="15"/>
  <c r="H1731" i="15"/>
  <c r="J1730" i="15"/>
  <c r="H1730" i="15"/>
  <c r="J1729" i="15"/>
  <c r="H1729" i="15"/>
  <c r="J1728" i="15"/>
  <c r="H1728" i="15"/>
  <c r="J1727" i="15"/>
  <c r="H1727" i="15"/>
  <c r="J1726" i="15"/>
  <c r="H1726" i="15"/>
  <c r="J1725" i="15"/>
  <c r="H1725" i="15"/>
  <c r="J1724" i="15"/>
  <c r="H1724" i="15"/>
  <c r="J1723" i="15"/>
  <c r="H1723" i="15"/>
  <c r="J1722" i="15"/>
  <c r="H1722" i="15"/>
  <c r="J1721" i="15"/>
  <c r="H1721" i="15"/>
  <c r="J1720" i="15"/>
  <c r="H1720" i="15"/>
  <c r="J1719" i="15"/>
  <c r="H1719" i="15"/>
  <c r="J1718" i="15"/>
  <c r="H1718" i="15"/>
  <c r="J1717" i="15"/>
  <c r="H1717" i="15"/>
  <c r="J1716" i="15"/>
  <c r="H1716" i="15"/>
  <c r="J1715" i="15"/>
  <c r="H1715" i="15"/>
  <c r="J1714" i="15"/>
  <c r="H1714" i="15"/>
  <c r="J1713" i="15"/>
  <c r="H1713" i="15"/>
  <c r="J1712" i="15"/>
  <c r="H1712" i="15"/>
  <c r="J1711" i="15"/>
  <c r="H1711" i="15"/>
  <c r="J1710" i="15"/>
  <c r="H1710" i="15"/>
  <c r="J1709" i="15"/>
  <c r="H1709" i="15"/>
  <c r="J1708" i="15"/>
  <c r="H1708" i="15"/>
  <c r="J1707" i="15"/>
  <c r="H1707" i="15"/>
  <c r="J1706" i="15"/>
  <c r="H1706" i="15"/>
  <c r="J1705" i="15"/>
  <c r="H1705" i="15"/>
  <c r="J1704" i="15"/>
  <c r="H1704" i="15"/>
  <c r="J1703" i="15"/>
  <c r="H1703" i="15"/>
  <c r="J1702" i="15"/>
  <c r="H1702" i="15"/>
  <c r="J1701" i="15"/>
  <c r="H1701" i="15"/>
  <c r="J1700" i="15"/>
  <c r="H1700" i="15"/>
  <c r="J1699" i="15"/>
  <c r="H1699" i="15"/>
  <c r="J1698" i="15"/>
  <c r="H1698" i="15"/>
  <c r="J1697" i="15"/>
  <c r="H1697" i="15"/>
  <c r="J1696" i="15"/>
  <c r="H1696" i="15"/>
  <c r="J1695" i="15"/>
  <c r="H1695" i="15"/>
  <c r="J1694" i="15"/>
  <c r="H1694" i="15"/>
  <c r="J1693" i="15"/>
  <c r="H1693" i="15"/>
  <c r="J1692" i="15"/>
  <c r="H1692" i="15"/>
  <c r="J1691" i="15"/>
  <c r="H1691" i="15"/>
  <c r="J1690" i="15"/>
  <c r="H1690" i="15"/>
  <c r="J1689" i="15"/>
  <c r="H1689" i="15"/>
  <c r="J1688" i="15"/>
  <c r="H1688" i="15"/>
  <c r="J1687" i="15"/>
  <c r="H1687" i="15"/>
  <c r="J1686" i="15"/>
  <c r="H1686" i="15"/>
  <c r="J1685" i="15"/>
  <c r="H1685" i="15"/>
  <c r="J1684" i="15"/>
  <c r="H1684" i="15"/>
  <c r="J1683" i="15"/>
  <c r="H1683" i="15"/>
  <c r="J1682" i="15"/>
  <c r="H1682" i="15"/>
  <c r="J1681" i="15"/>
  <c r="H1681" i="15"/>
  <c r="J1680" i="15"/>
  <c r="H1680" i="15"/>
  <c r="J1679" i="15"/>
  <c r="H1679" i="15"/>
  <c r="J1678" i="15"/>
  <c r="H1678" i="15"/>
  <c r="J1677" i="15"/>
  <c r="H1677" i="15"/>
  <c r="J1676" i="15"/>
  <c r="H1676" i="15"/>
  <c r="J1675" i="15"/>
  <c r="H1675" i="15"/>
  <c r="J1674" i="15"/>
  <c r="H1674" i="15"/>
  <c r="J1673" i="15"/>
  <c r="H1673" i="15"/>
  <c r="J1672" i="15"/>
  <c r="H1672" i="15"/>
  <c r="J1671" i="15"/>
  <c r="H1671" i="15"/>
  <c r="J1670" i="15"/>
  <c r="H1670" i="15"/>
  <c r="J1669" i="15"/>
  <c r="H1669" i="15"/>
  <c r="J1668" i="15"/>
  <c r="H1668" i="15"/>
  <c r="J1667" i="15"/>
  <c r="H1667" i="15"/>
  <c r="J1666" i="15"/>
  <c r="H1666" i="15"/>
  <c r="J1665" i="15"/>
  <c r="H1665" i="15"/>
  <c r="J1664" i="15"/>
  <c r="H1664" i="15"/>
  <c r="J1663" i="15"/>
  <c r="H1663" i="15"/>
  <c r="J1662" i="15"/>
  <c r="H1662" i="15"/>
  <c r="J1661" i="15"/>
  <c r="H1661" i="15"/>
  <c r="J1660" i="15"/>
  <c r="H1660" i="15"/>
  <c r="J1659" i="15"/>
  <c r="H1659" i="15"/>
  <c r="J1658" i="15"/>
  <c r="H1658" i="15"/>
  <c r="J1657" i="15"/>
  <c r="H1657" i="15"/>
  <c r="J1656" i="15"/>
  <c r="H1656" i="15"/>
  <c r="J1655" i="15"/>
  <c r="H1655" i="15"/>
  <c r="J1654" i="15"/>
  <c r="H1654" i="15"/>
  <c r="J1653" i="15"/>
  <c r="H1653" i="15"/>
  <c r="J1652" i="15"/>
  <c r="H1652" i="15"/>
  <c r="J1651" i="15"/>
  <c r="H1651" i="15"/>
  <c r="J1650" i="15"/>
  <c r="H1650" i="15"/>
  <c r="J1649" i="15"/>
  <c r="H1649" i="15"/>
  <c r="J1648" i="15"/>
  <c r="H1648" i="15"/>
  <c r="J1647" i="15"/>
  <c r="H1647" i="15"/>
  <c r="J1646" i="15"/>
  <c r="H1646" i="15"/>
  <c r="J1645" i="15"/>
  <c r="H1645" i="15"/>
  <c r="J1644" i="15"/>
  <c r="H1644" i="15"/>
  <c r="J1643" i="15"/>
  <c r="H1643" i="15"/>
  <c r="J1642" i="15"/>
  <c r="H1642" i="15"/>
  <c r="J1641" i="15"/>
  <c r="H1641" i="15"/>
  <c r="J1640" i="15"/>
  <c r="H1640" i="15"/>
  <c r="J1639" i="15"/>
  <c r="H1639" i="15"/>
  <c r="J1638" i="15"/>
  <c r="H1638" i="15"/>
  <c r="J1637" i="15"/>
  <c r="H1637" i="15"/>
  <c r="J1636" i="15"/>
  <c r="H1636" i="15"/>
  <c r="J1635" i="15"/>
  <c r="H1635" i="15"/>
  <c r="J1634" i="15"/>
  <c r="H1634" i="15"/>
  <c r="J1633" i="15"/>
  <c r="H1633" i="15"/>
  <c r="J1632" i="15"/>
  <c r="H1632" i="15"/>
  <c r="J1631" i="15"/>
  <c r="H1631" i="15"/>
  <c r="J1630" i="15"/>
  <c r="H1630" i="15"/>
  <c r="J1629" i="15"/>
  <c r="H1629" i="15"/>
  <c r="J1628" i="15"/>
  <c r="H1628" i="15"/>
  <c r="J1627" i="15"/>
  <c r="H1627" i="15"/>
  <c r="J1626" i="15"/>
  <c r="H1626" i="15"/>
  <c r="J1625" i="15"/>
  <c r="H1625" i="15"/>
  <c r="J1624" i="15"/>
  <c r="H1624" i="15"/>
  <c r="J1623" i="15"/>
  <c r="H1623" i="15"/>
  <c r="J1622" i="15"/>
  <c r="H1622" i="15"/>
  <c r="J1621" i="15"/>
  <c r="H1621" i="15"/>
  <c r="J1620" i="15"/>
  <c r="H1620" i="15"/>
  <c r="J1619" i="15"/>
  <c r="H1619" i="15"/>
  <c r="J1618" i="15"/>
  <c r="H1618" i="15"/>
  <c r="J1617" i="15"/>
  <c r="H1617" i="15"/>
  <c r="J1616" i="15"/>
  <c r="H1616" i="15"/>
  <c r="J1615" i="15"/>
  <c r="H1615" i="15"/>
  <c r="J1614" i="15"/>
  <c r="H1614" i="15"/>
  <c r="J1613" i="15"/>
  <c r="H1613" i="15"/>
  <c r="J1612" i="15"/>
  <c r="H1612" i="15"/>
  <c r="J1611" i="15"/>
  <c r="H1611" i="15"/>
  <c r="J1610" i="15"/>
  <c r="H1610" i="15"/>
  <c r="J1609" i="15"/>
  <c r="H1609" i="15"/>
  <c r="J1608" i="15"/>
  <c r="H1608" i="15"/>
  <c r="J1607" i="15"/>
  <c r="H1607" i="15"/>
  <c r="J1606" i="15"/>
  <c r="H1606" i="15"/>
  <c r="J1605" i="15"/>
  <c r="H1605" i="15"/>
  <c r="J1604" i="15"/>
  <c r="H1604" i="15"/>
  <c r="J1603" i="15"/>
  <c r="H1603" i="15"/>
  <c r="J1602" i="15"/>
  <c r="H1602" i="15"/>
  <c r="J1601" i="15"/>
  <c r="H1601" i="15"/>
  <c r="J1600" i="15"/>
  <c r="H1600" i="15"/>
  <c r="J1599" i="15"/>
  <c r="H1599" i="15"/>
  <c r="J1598" i="15"/>
  <c r="H1598" i="15"/>
  <c r="J1597" i="15"/>
  <c r="H1597" i="15"/>
  <c r="J1596" i="15"/>
  <c r="H1596" i="15"/>
  <c r="J1595" i="15"/>
  <c r="H1595" i="15"/>
  <c r="J1594" i="15"/>
  <c r="H1594" i="15"/>
  <c r="J1593" i="15"/>
  <c r="H1593" i="15"/>
  <c r="J1592" i="15"/>
  <c r="H1592" i="15"/>
  <c r="J1591" i="15"/>
  <c r="H1591" i="15"/>
  <c r="J1590" i="15"/>
  <c r="H1590" i="15"/>
  <c r="J1589" i="15"/>
  <c r="H1589" i="15"/>
  <c r="J1588" i="15"/>
  <c r="H1588" i="15"/>
  <c r="J1587" i="15"/>
  <c r="H1587" i="15"/>
  <c r="J1586" i="15"/>
  <c r="H1586" i="15"/>
  <c r="J1585" i="15"/>
  <c r="H1585" i="15"/>
  <c r="J1584" i="15"/>
  <c r="H1584" i="15"/>
  <c r="J1583" i="15"/>
  <c r="H1583" i="15"/>
  <c r="J1582" i="15"/>
  <c r="H1582" i="15"/>
  <c r="J1581" i="15"/>
  <c r="H1581" i="15"/>
  <c r="J1580" i="15"/>
  <c r="H1580" i="15"/>
  <c r="J1579" i="15"/>
  <c r="H1579" i="15"/>
  <c r="J1578" i="15"/>
  <c r="H1578" i="15"/>
  <c r="J1577" i="15"/>
  <c r="H1577" i="15"/>
  <c r="J1576" i="15"/>
  <c r="H1576" i="15"/>
  <c r="J1575" i="15"/>
  <c r="H1575" i="15"/>
  <c r="J1574" i="15"/>
  <c r="H1574" i="15"/>
  <c r="J1573" i="15"/>
  <c r="H1573" i="15"/>
  <c r="J1572" i="15"/>
  <c r="H1572" i="15"/>
  <c r="J1571" i="15"/>
  <c r="H1571" i="15"/>
  <c r="J1570" i="15"/>
  <c r="H1570" i="15"/>
  <c r="J1569" i="15"/>
  <c r="H1569" i="15"/>
  <c r="J1568" i="15"/>
  <c r="H1568" i="15"/>
  <c r="J1567" i="15"/>
  <c r="H1567" i="15"/>
  <c r="J1566" i="15"/>
  <c r="H1566" i="15"/>
  <c r="J1565" i="15"/>
  <c r="H1565" i="15"/>
  <c r="J1564" i="15"/>
  <c r="H1564" i="15"/>
  <c r="J1563" i="15"/>
  <c r="H1563" i="15"/>
  <c r="J1562" i="15"/>
  <c r="H1562" i="15"/>
  <c r="J1561" i="15"/>
  <c r="H1561" i="15"/>
  <c r="J1560" i="15"/>
  <c r="H1560" i="15"/>
  <c r="J1559" i="15"/>
  <c r="H1559" i="15"/>
  <c r="J1558" i="15"/>
  <c r="H1558" i="15"/>
  <c r="J1557" i="15"/>
  <c r="H1557" i="15"/>
  <c r="J1556" i="15"/>
  <c r="H1556" i="15"/>
  <c r="J1555" i="15"/>
  <c r="H1555" i="15"/>
  <c r="J1554" i="15"/>
  <c r="H1554" i="15"/>
  <c r="J1553" i="15"/>
  <c r="H1553" i="15"/>
  <c r="J1552" i="15"/>
  <c r="H1552" i="15"/>
  <c r="J1551" i="15"/>
  <c r="H1551" i="15"/>
  <c r="J1550" i="15"/>
  <c r="H1550" i="15"/>
  <c r="J1549" i="15"/>
  <c r="H1549" i="15"/>
  <c r="J1548" i="15"/>
  <c r="H1548" i="15"/>
  <c r="J1547" i="15"/>
  <c r="H1547" i="15"/>
  <c r="J1546" i="15"/>
  <c r="H1546" i="15"/>
  <c r="J1545" i="15"/>
  <c r="H1545" i="15"/>
  <c r="J1544" i="15"/>
  <c r="H1544" i="15"/>
  <c r="J1543" i="15"/>
  <c r="H1543" i="15"/>
  <c r="J1542" i="15"/>
  <c r="H1542" i="15"/>
  <c r="J1541" i="15"/>
  <c r="H1541" i="15"/>
  <c r="J1540" i="15"/>
  <c r="H1540" i="15"/>
  <c r="J1539" i="15"/>
  <c r="H1539" i="15"/>
  <c r="J1538" i="15"/>
  <c r="H1538" i="15"/>
  <c r="J1537" i="15"/>
  <c r="H1537" i="15"/>
  <c r="J1536" i="15"/>
  <c r="H1536" i="15"/>
  <c r="J1535" i="15"/>
  <c r="H1535" i="15"/>
  <c r="J1534" i="15"/>
  <c r="H1534" i="15"/>
  <c r="J1533" i="15"/>
  <c r="H1533" i="15"/>
  <c r="J1532" i="15"/>
  <c r="H1532" i="15"/>
  <c r="J1531" i="15"/>
  <c r="H1531" i="15"/>
  <c r="J1530" i="15"/>
  <c r="H1530" i="15"/>
  <c r="J1529" i="15"/>
  <c r="H1529" i="15"/>
  <c r="J1528" i="15"/>
  <c r="H1528" i="15"/>
  <c r="J1527" i="15"/>
  <c r="H1527" i="15"/>
  <c r="J1526" i="15"/>
  <c r="H1526" i="15"/>
  <c r="J1525" i="15"/>
  <c r="H1525" i="15"/>
  <c r="J1524" i="15"/>
  <c r="H1524" i="15"/>
  <c r="J1523" i="15"/>
  <c r="H1523" i="15"/>
  <c r="J1522" i="15"/>
  <c r="H1522" i="15"/>
  <c r="J1521" i="15"/>
  <c r="H1521" i="15"/>
  <c r="J1520" i="15"/>
  <c r="H1520" i="15"/>
  <c r="J1519" i="15"/>
  <c r="H1519" i="15"/>
  <c r="J1518" i="15"/>
  <c r="H1518" i="15"/>
  <c r="J1517" i="15"/>
  <c r="H1517" i="15"/>
  <c r="J1516" i="15"/>
  <c r="H1516" i="15"/>
  <c r="J1515" i="15"/>
  <c r="H1515" i="15"/>
  <c r="J1514" i="15"/>
  <c r="H1514" i="15"/>
  <c r="J1513" i="15"/>
  <c r="H1513" i="15"/>
  <c r="J1512" i="15"/>
  <c r="H1512" i="15"/>
  <c r="J1511" i="15"/>
  <c r="H1511" i="15"/>
  <c r="J1510" i="15"/>
  <c r="H1510" i="15"/>
  <c r="J1509" i="15"/>
  <c r="H1509" i="15"/>
  <c r="J1508" i="15"/>
  <c r="H1508" i="15"/>
  <c r="J1507" i="15"/>
  <c r="H1507" i="15"/>
  <c r="J1506" i="15"/>
  <c r="H1506" i="15"/>
  <c r="J1505" i="15"/>
  <c r="H1505" i="15"/>
  <c r="J1504" i="15"/>
  <c r="H1504" i="15"/>
  <c r="J1503" i="15"/>
  <c r="H1503" i="15"/>
  <c r="J1502" i="15"/>
  <c r="H1502" i="15"/>
  <c r="J1501" i="15"/>
  <c r="H1501" i="15"/>
  <c r="J1500" i="15"/>
  <c r="H1500" i="15"/>
  <c r="J1499" i="15"/>
  <c r="H1499" i="15"/>
  <c r="J1498" i="15"/>
  <c r="H1498" i="15"/>
  <c r="J1497" i="15"/>
  <c r="H1497" i="15"/>
  <c r="J1496" i="15"/>
  <c r="H1496" i="15"/>
  <c r="J1495" i="15"/>
  <c r="H1495" i="15"/>
  <c r="J1494" i="15"/>
  <c r="H1494" i="15"/>
  <c r="J1493" i="15"/>
  <c r="H1493" i="15"/>
  <c r="J1492" i="15"/>
  <c r="H1492" i="15"/>
  <c r="J1491" i="15"/>
  <c r="H1491" i="15"/>
  <c r="J1490" i="15"/>
  <c r="H1490" i="15"/>
  <c r="J1489" i="15"/>
  <c r="H1489" i="15"/>
  <c r="J1488" i="15"/>
  <c r="H1488" i="15"/>
  <c r="J1487" i="15"/>
  <c r="H1487" i="15"/>
  <c r="J1486" i="15"/>
  <c r="H1486" i="15"/>
  <c r="J1485" i="15"/>
  <c r="H1485" i="15"/>
  <c r="J1484" i="15"/>
  <c r="H1484" i="15"/>
  <c r="J1483" i="15"/>
  <c r="H1483" i="15"/>
  <c r="J1482" i="15"/>
  <c r="H1482" i="15"/>
  <c r="J1481" i="15"/>
  <c r="H1481" i="15"/>
  <c r="J1480" i="15"/>
  <c r="H1480" i="15"/>
  <c r="J1479" i="15"/>
  <c r="H1479" i="15"/>
  <c r="J1478" i="15"/>
  <c r="H1478" i="15"/>
  <c r="J1477" i="15"/>
  <c r="H1477" i="15"/>
  <c r="J1476" i="15"/>
  <c r="H1476" i="15"/>
  <c r="J1475" i="15"/>
  <c r="H1475" i="15"/>
  <c r="J1474" i="15"/>
  <c r="H1474" i="15"/>
  <c r="J1473" i="15"/>
  <c r="H1473" i="15"/>
  <c r="J1472" i="15"/>
  <c r="H1472" i="15"/>
  <c r="J1471" i="15"/>
  <c r="H1471" i="15"/>
  <c r="J1470" i="15"/>
  <c r="H1470" i="15"/>
  <c r="J1469" i="15"/>
  <c r="H1469" i="15"/>
  <c r="J1468" i="15"/>
  <c r="H1468" i="15"/>
  <c r="J1467" i="15"/>
  <c r="H1467" i="15"/>
  <c r="J1466" i="15"/>
  <c r="H1466" i="15"/>
  <c r="J1465" i="15"/>
  <c r="H1465" i="15"/>
  <c r="J1464" i="15"/>
  <c r="H1464" i="15"/>
  <c r="J1463" i="15"/>
  <c r="H1463" i="15"/>
  <c r="J1462" i="15"/>
  <c r="H1462" i="15"/>
  <c r="J1461" i="15"/>
  <c r="H1461" i="15"/>
  <c r="J1460" i="15"/>
  <c r="H1460" i="15"/>
  <c r="J1459" i="15"/>
  <c r="H1459" i="15"/>
  <c r="J1458" i="15"/>
  <c r="H1458" i="15"/>
  <c r="J1457" i="15"/>
  <c r="H1457" i="15"/>
  <c r="J1456" i="15"/>
  <c r="H1456" i="15"/>
  <c r="J1455" i="15"/>
  <c r="H1455" i="15"/>
  <c r="J1454" i="15"/>
  <c r="H1454" i="15"/>
  <c r="J1453" i="15"/>
  <c r="H1453" i="15"/>
  <c r="J1452" i="15"/>
  <c r="H1452" i="15"/>
  <c r="J1451" i="15"/>
  <c r="H1451" i="15"/>
  <c r="J1450" i="15"/>
  <c r="H1450" i="15"/>
  <c r="J1449" i="15"/>
  <c r="H1449" i="15"/>
  <c r="J1448" i="15"/>
  <c r="H1448" i="15"/>
  <c r="J1447" i="15"/>
  <c r="H1447" i="15"/>
  <c r="J1446" i="15"/>
  <c r="H1446" i="15"/>
  <c r="J1445" i="15"/>
  <c r="H1445" i="15"/>
  <c r="J1444" i="15"/>
  <c r="H1444" i="15"/>
  <c r="J1443" i="15"/>
  <c r="H1443" i="15"/>
  <c r="J1442" i="15"/>
  <c r="H1442" i="15"/>
  <c r="J1441" i="15"/>
  <c r="H1441" i="15"/>
  <c r="J1440" i="15"/>
  <c r="H1440" i="15"/>
  <c r="J1439" i="15"/>
  <c r="H1439" i="15"/>
  <c r="J1438" i="15"/>
  <c r="H1438" i="15"/>
  <c r="J1437" i="15"/>
  <c r="H1437" i="15"/>
  <c r="J1436" i="15"/>
  <c r="H1436" i="15"/>
  <c r="J1435" i="15"/>
  <c r="H1435" i="15"/>
  <c r="J1434" i="15"/>
  <c r="H1434" i="15"/>
  <c r="J1433" i="15"/>
  <c r="H1433" i="15"/>
  <c r="J1432" i="15"/>
  <c r="H1432" i="15"/>
  <c r="J1431" i="15"/>
  <c r="H1431" i="15"/>
  <c r="J1430" i="15"/>
  <c r="H1430" i="15"/>
  <c r="J1429" i="15"/>
  <c r="H1429" i="15"/>
  <c r="J1428" i="15"/>
  <c r="H1428" i="15"/>
  <c r="J1427" i="15"/>
  <c r="H1427" i="15"/>
  <c r="J1426" i="15"/>
  <c r="H1426" i="15"/>
  <c r="J1425" i="15"/>
  <c r="H1425" i="15"/>
  <c r="J1424" i="15"/>
  <c r="H1424" i="15"/>
  <c r="J1423" i="15"/>
  <c r="H1423" i="15"/>
  <c r="J1422" i="15"/>
  <c r="H1422" i="15"/>
  <c r="J1421" i="15"/>
  <c r="H1421" i="15"/>
  <c r="J1420" i="15"/>
  <c r="H1420" i="15"/>
  <c r="J1419" i="15"/>
  <c r="H1419" i="15"/>
  <c r="J1418" i="15"/>
  <c r="H1418" i="15"/>
  <c r="J1417" i="15"/>
  <c r="H1417" i="15"/>
  <c r="J1416" i="15"/>
  <c r="H1416" i="15"/>
  <c r="J1415" i="15"/>
  <c r="H1415" i="15"/>
  <c r="J1414" i="15"/>
  <c r="H1414" i="15"/>
  <c r="J1413" i="15"/>
  <c r="H1413" i="15"/>
  <c r="J1412" i="15"/>
  <c r="H1412" i="15"/>
  <c r="J1411" i="15"/>
  <c r="H1411" i="15"/>
  <c r="J1410" i="15"/>
  <c r="H1410" i="15"/>
  <c r="J1409" i="15"/>
  <c r="H1409" i="15"/>
  <c r="J1408" i="15"/>
  <c r="H1408" i="15"/>
  <c r="J1407" i="15"/>
  <c r="H1407" i="15"/>
  <c r="J1406" i="15"/>
  <c r="H1406" i="15"/>
  <c r="J1405" i="15"/>
  <c r="H1405" i="15"/>
  <c r="J1404" i="15"/>
  <c r="H1404" i="15"/>
  <c r="J1403" i="15"/>
  <c r="H1403" i="15"/>
  <c r="J1402" i="15"/>
  <c r="H1402" i="15"/>
  <c r="J1401" i="15"/>
  <c r="H1401" i="15"/>
  <c r="J1400" i="15"/>
  <c r="H1400" i="15"/>
  <c r="J1399" i="15"/>
  <c r="H1399" i="15"/>
  <c r="J1398" i="15"/>
  <c r="H1398" i="15"/>
  <c r="J1397" i="15"/>
  <c r="H1397" i="15"/>
  <c r="J1396" i="15"/>
  <c r="H1396" i="15"/>
  <c r="J1395" i="15"/>
  <c r="H1395" i="15"/>
  <c r="J1394" i="15"/>
  <c r="H1394" i="15"/>
  <c r="J1393" i="15"/>
  <c r="H1393" i="15"/>
  <c r="J1392" i="15"/>
  <c r="H1392" i="15"/>
  <c r="J1391" i="15"/>
  <c r="H1391" i="15"/>
  <c r="J1390" i="15"/>
  <c r="H1390" i="15"/>
  <c r="J1389" i="15"/>
  <c r="H1389" i="15"/>
  <c r="J1388" i="15"/>
  <c r="H1388" i="15"/>
  <c r="J1387" i="15"/>
  <c r="H1387" i="15"/>
  <c r="J1386" i="15"/>
  <c r="H1386" i="15"/>
  <c r="J1385" i="15"/>
  <c r="H1385" i="15"/>
  <c r="J1384" i="15"/>
  <c r="H1384" i="15"/>
  <c r="J1383" i="15"/>
  <c r="H1383" i="15"/>
  <c r="J1382" i="15"/>
  <c r="H1382" i="15"/>
  <c r="J1381" i="15"/>
  <c r="H1381" i="15"/>
  <c r="J1380" i="15"/>
  <c r="H1380" i="15"/>
  <c r="J1379" i="15"/>
  <c r="H1379" i="15"/>
  <c r="J1378" i="15"/>
  <c r="H1378" i="15"/>
  <c r="J1377" i="15"/>
  <c r="H1377" i="15"/>
  <c r="J1376" i="15"/>
  <c r="H1376" i="15"/>
  <c r="J1375" i="15"/>
  <c r="H1375" i="15"/>
  <c r="J1374" i="15"/>
  <c r="H1374" i="15"/>
  <c r="J1373" i="15"/>
  <c r="H1373" i="15"/>
  <c r="J1372" i="15"/>
  <c r="H1372" i="15"/>
  <c r="J1371" i="15"/>
  <c r="H1371" i="15"/>
  <c r="J1370" i="15"/>
  <c r="H1370" i="15"/>
  <c r="J1369" i="15"/>
  <c r="H1369" i="15"/>
  <c r="J1368" i="15"/>
  <c r="H1368" i="15"/>
  <c r="J1367" i="15"/>
  <c r="H1367" i="15"/>
  <c r="J1366" i="15"/>
  <c r="H1366" i="15"/>
  <c r="J1365" i="15"/>
  <c r="H1365" i="15"/>
  <c r="J1364" i="15"/>
  <c r="H1364" i="15"/>
  <c r="J1363" i="15"/>
  <c r="H1363" i="15"/>
  <c r="J1362" i="15"/>
  <c r="H1362" i="15"/>
  <c r="J1361" i="15"/>
  <c r="H1361" i="15"/>
  <c r="J1360" i="15"/>
  <c r="H1360" i="15"/>
  <c r="J1359" i="15"/>
  <c r="H1359" i="15"/>
  <c r="J1358" i="15"/>
  <c r="H1358" i="15"/>
  <c r="J1357" i="15"/>
  <c r="H1357" i="15"/>
  <c r="J1356" i="15"/>
  <c r="H1356" i="15"/>
  <c r="J1355" i="15"/>
  <c r="H1355" i="15"/>
  <c r="J1354" i="15"/>
  <c r="H1354" i="15"/>
  <c r="J1353" i="15"/>
  <c r="H1353" i="15"/>
  <c r="J1352" i="15"/>
  <c r="H1352" i="15"/>
  <c r="J1351" i="15"/>
  <c r="H1351" i="15"/>
  <c r="J1350" i="15"/>
  <c r="H1350" i="15"/>
  <c r="J1349" i="15"/>
  <c r="H1349" i="15"/>
  <c r="J1348" i="15"/>
  <c r="H1348" i="15"/>
  <c r="J1347" i="15"/>
  <c r="H1347" i="15"/>
  <c r="J1346" i="15"/>
  <c r="H1346" i="15"/>
  <c r="J1345" i="15"/>
  <c r="H1345" i="15"/>
  <c r="J1344" i="15"/>
  <c r="H1344" i="15"/>
  <c r="J1343" i="15"/>
  <c r="H1343" i="15"/>
  <c r="J1342" i="15"/>
  <c r="H1342" i="15"/>
  <c r="J1341" i="15"/>
  <c r="H1341" i="15"/>
  <c r="J1340" i="15"/>
  <c r="H1340" i="15"/>
  <c r="J1339" i="15"/>
  <c r="H1339" i="15"/>
  <c r="J1338" i="15"/>
  <c r="H1338" i="15"/>
  <c r="J1337" i="15"/>
  <c r="H1337" i="15"/>
  <c r="J1336" i="15"/>
  <c r="H1336" i="15"/>
  <c r="J1335" i="15"/>
  <c r="H1335" i="15"/>
  <c r="J1334" i="15"/>
  <c r="H1334" i="15"/>
  <c r="J1333" i="15"/>
  <c r="H1333" i="15"/>
  <c r="J1332" i="15"/>
  <c r="H1332" i="15"/>
  <c r="J1331" i="15"/>
  <c r="H1331" i="15"/>
  <c r="J1330" i="15"/>
  <c r="H1330" i="15"/>
  <c r="J1329" i="15"/>
  <c r="H1329" i="15"/>
  <c r="J1328" i="15"/>
  <c r="H1328" i="15"/>
  <c r="J1327" i="15"/>
  <c r="H1327" i="15"/>
  <c r="J1326" i="15"/>
  <c r="H1326" i="15"/>
  <c r="J1325" i="15"/>
  <c r="H1325" i="15"/>
  <c r="J1324" i="15"/>
  <c r="H1324" i="15"/>
  <c r="J1323" i="15"/>
  <c r="H1323" i="15"/>
  <c r="J1322" i="15"/>
  <c r="H1322" i="15"/>
  <c r="J1321" i="15"/>
  <c r="H1321" i="15"/>
  <c r="J1320" i="15"/>
  <c r="H1320" i="15"/>
  <c r="J1319" i="15"/>
  <c r="H1319" i="15"/>
  <c r="J1318" i="15"/>
  <c r="H1318" i="15"/>
  <c r="J1317" i="15"/>
  <c r="H1317" i="15"/>
  <c r="J1316" i="15"/>
  <c r="H1316" i="15"/>
  <c r="J1315" i="15"/>
  <c r="H1315" i="15"/>
  <c r="J1314" i="15"/>
  <c r="H1314" i="15"/>
  <c r="J1313" i="15"/>
  <c r="H1313" i="15"/>
  <c r="J1312" i="15"/>
  <c r="H1312" i="15"/>
  <c r="J1311" i="15"/>
  <c r="H1311" i="15"/>
  <c r="J1310" i="15"/>
  <c r="H1310" i="15"/>
  <c r="J1309" i="15"/>
  <c r="H1309" i="15"/>
  <c r="J1308" i="15"/>
  <c r="H1308" i="15"/>
  <c r="J1307" i="15"/>
  <c r="H1307" i="15"/>
  <c r="J1306" i="15"/>
  <c r="H1306" i="15"/>
  <c r="J1305" i="15"/>
  <c r="H1305" i="15"/>
  <c r="J1304" i="15"/>
  <c r="H1304" i="15"/>
  <c r="J1303" i="15"/>
  <c r="H1303" i="15"/>
  <c r="J1302" i="15"/>
  <c r="H1302" i="15"/>
  <c r="J1301" i="15"/>
  <c r="H1301" i="15"/>
  <c r="J1300" i="15"/>
  <c r="H1300" i="15"/>
  <c r="J1299" i="15"/>
  <c r="H1299" i="15"/>
  <c r="J1298" i="15"/>
  <c r="H1298" i="15"/>
  <c r="J1297" i="15"/>
  <c r="H1297" i="15"/>
  <c r="J1296" i="15"/>
  <c r="H1296" i="15"/>
  <c r="J1295" i="15"/>
  <c r="H1295" i="15"/>
  <c r="J1294" i="15"/>
  <c r="H1294" i="15"/>
  <c r="J1293" i="15"/>
  <c r="H1293" i="15"/>
  <c r="J1292" i="15"/>
  <c r="H1292" i="15"/>
  <c r="J1291" i="15"/>
  <c r="H1291" i="15"/>
  <c r="J1290" i="15"/>
  <c r="H1290" i="15"/>
  <c r="J1289" i="15"/>
  <c r="H1289" i="15"/>
  <c r="J1288" i="15"/>
  <c r="H1288" i="15"/>
  <c r="J1287" i="15"/>
  <c r="H1287" i="15"/>
  <c r="J1286" i="15"/>
  <c r="H1286" i="15"/>
  <c r="J1285" i="15"/>
  <c r="H1285" i="15"/>
  <c r="J1284" i="15"/>
  <c r="H1284" i="15"/>
  <c r="J1283" i="15"/>
  <c r="H1283" i="15"/>
  <c r="J1282" i="15"/>
  <c r="H1282" i="15"/>
  <c r="J1281" i="15"/>
  <c r="H1281" i="15"/>
  <c r="J1280" i="15"/>
  <c r="H1280" i="15"/>
  <c r="J1279" i="15"/>
  <c r="H1279" i="15"/>
  <c r="J1278" i="15"/>
  <c r="H1278" i="15"/>
  <c r="J1277" i="15"/>
  <c r="H1277" i="15"/>
  <c r="J1276" i="15"/>
  <c r="H1276" i="15"/>
  <c r="J1275" i="15"/>
  <c r="H1275" i="15"/>
  <c r="J1274" i="15"/>
  <c r="H1274" i="15"/>
  <c r="J1273" i="15"/>
  <c r="H1273" i="15"/>
  <c r="J1272" i="15"/>
  <c r="H1272" i="15"/>
  <c r="J1271" i="15"/>
  <c r="H1271" i="15"/>
  <c r="J1270" i="15"/>
  <c r="H1270" i="15"/>
  <c r="J1269" i="15"/>
  <c r="H1269" i="15"/>
  <c r="J1268" i="15"/>
  <c r="H1268" i="15"/>
  <c r="J1267" i="15"/>
  <c r="H1267" i="15"/>
  <c r="J1266" i="15"/>
  <c r="H1266" i="15"/>
  <c r="J1265" i="15"/>
  <c r="H1265" i="15"/>
  <c r="J1264" i="15"/>
  <c r="H1264" i="15"/>
  <c r="J1263" i="15"/>
  <c r="H1263" i="15"/>
  <c r="J1262" i="15"/>
  <c r="H1262" i="15"/>
  <c r="J1261" i="15"/>
  <c r="H1261" i="15"/>
  <c r="J1260" i="15"/>
  <c r="H1260" i="15"/>
  <c r="J1259" i="15"/>
  <c r="H1259" i="15"/>
  <c r="J1258" i="15"/>
  <c r="H1258" i="15"/>
  <c r="J1257" i="15"/>
  <c r="H1257" i="15"/>
  <c r="J1256" i="15"/>
  <c r="H1256" i="15"/>
  <c r="J1255" i="15"/>
  <c r="H1255" i="15"/>
  <c r="J1254" i="15"/>
  <c r="H1254" i="15"/>
  <c r="J1253" i="15"/>
  <c r="H1253" i="15"/>
  <c r="J1252" i="15"/>
  <c r="H1252" i="15"/>
  <c r="J1251" i="15"/>
  <c r="H1251" i="15"/>
  <c r="J1250" i="15"/>
  <c r="H1250" i="15"/>
  <c r="J1249" i="15"/>
  <c r="H1249" i="15"/>
  <c r="J1248" i="15"/>
  <c r="H1248" i="15"/>
  <c r="J1247" i="15"/>
  <c r="H1247" i="15"/>
  <c r="J1246" i="15"/>
  <c r="H1246" i="15"/>
  <c r="J1245" i="15"/>
  <c r="H1245" i="15"/>
  <c r="J1244" i="15"/>
  <c r="H1244" i="15"/>
  <c r="J1243" i="15"/>
  <c r="H1243" i="15"/>
  <c r="J1242" i="15"/>
  <c r="H1242" i="15"/>
  <c r="J1241" i="15"/>
  <c r="H1241" i="15"/>
  <c r="J1240" i="15"/>
  <c r="H1240" i="15"/>
  <c r="J1239" i="15"/>
  <c r="H1239" i="15"/>
  <c r="J1238" i="15"/>
  <c r="H1238" i="15"/>
  <c r="J1237" i="15"/>
  <c r="H1237" i="15"/>
  <c r="J1236" i="15"/>
  <c r="H1236" i="15"/>
  <c r="J1235" i="15"/>
  <c r="H1235" i="15"/>
  <c r="J1234" i="15"/>
  <c r="H1234" i="15"/>
  <c r="J1233" i="15"/>
  <c r="H1233" i="15"/>
  <c r="J1232" i="15"/>
  <c r="H1232" i="15"/>
  <c r="J1231" i="15"/>
  <c r="H1231" i="15"/>
  <c r="J1230" i="15"/>
  <c r="H1230" i="15"/>
  <c r="J1229" i="15"/>
  <c r="H1229" i="15"/>
  <c r="J1228" i="15"/>
  <c r="H1228" i="15"/>
  <c r="J1227" i="15"/>
  <c r="H1227" i="15"/>
  <c r="J1226" i="15"/>
  <c r="H1226" i="15"/>
  <c r="J1225" i="15"/>
  <c r="H1225" i="15"/>
  <c r="J1224" i="15"/>
  <c r="H1224" i="15"/>
  <c r="J1223" i="15"/>
  <c r="H1223" i="15"/>
  <c r="J1222" i="15"/>
  <c r="H1222" i="15"/>
  <c r="J1221" i="15"/>
  <c r="H1221" i="15"/>
  <c r="J1220" i="15"/>
  <c r="H1220" i="15"/>
  <c r="J1219" i="15"/>
  <c r="H1219" i="15"/>
  <c r="J1218" i="15"/>
  <c r="H1218" i="15"/>
  <c r="J1217" i="15"/>
  <c r="H1217" i="15"/>
  <c r="J1216" i="15"/>
  <c r="H1216" i="15"/>
  <c r="J1215" i="15"/>
  <c r="H1215" i="15"/>
  <c r="J1214" i="15"/>
  <c r="H1214" i="15"/>
  <c r="J1213" i="15"/>
  <c r="H1213" i="15"/>
  <c r="J1212" i="15"/>
  <c r="H1212" i="15"/>
  <c r="J1211" i="15"/>
  <c r="H1211" i="15"/>
  <c r="J1210" i="15"/>
  <c r="H1210" i="15"/>
  <c r="J1209" i="15"/>
  <c r="H1209" i="15"/>
  <c r="J1208" i="15"/>
  <c r="H1208" i="15"/>
  <c r="J1207" i="15"/>
  <c r="H1207" i="15"/>
  <c r="J1206" i="15"/>
  <c r="H1206" i="15"/>
  <c r="J1205" i="15"/>
  <c r="H1205" i="15"/>
  <c r="J1204" i="15"/>
  <c r="H1204" i="15"/>
  <c r="J1203" i="15"/>
  <c r="H1203" i="15"/>
  <c r="J1202" i="15"/>
  <c r="H1202" i="15"/>
  <c r="J1201" i="15"/>
  <c r="H1201" i="15"/>
  <c r="J1200" i="15"/>
  <c r="H1200" i="15"/>
  <c r="J1199" i="15"/>
  <c r="H1199" i="15"/>
  <c r="J1198" i="15"/>
  <c r="H1198" i="15"/>
  <c r="J1197" i="15"/>
  <c r="H1197" i="15"/>
  <c r="J1196" i="15"/>
  <c r="H1196" i="15"/>
  <c r="J1195" i="15"/>
  <c r="H1195" i="15"/>
  <c r="J1194" i="15"/>
  <c r="H1194" i="15"/>
  <c r="J1193" i="15"/>
  <c r="H1193" i="15"/>
  <c r="J1192" i="15"/>
  <c r="H1192" i="15"/>
  <c r="J1191" i="15"/>
  <c r="H1191" i="15"/>
  <c r="J1190" i="15"/>
  <c r="H1190" i="15"/>
  <c r="J1189" i="15"/>
  <c r="H1189" i="15"/>
  <c r="J1188" i="15"/>
  <c r="H1188" i="15"/>
  <c r="J1187" i="15"/>
  <c r="H1187" i="15"/>
  <c r="J1186" i="15"/>
  <c r="H1186" i="15"/>
  <c r="J1185" i="15"/>
  <c r="H1185" i="15"/>
  <c r="J1184" i="15"/>
  <c r="H1184" i="15"/>
  <c r="J1183" i="15"/>
  <c r="H1183" i="15"/>
  <c r="J1182" i="15"/>
  <c r="H1182" i="15"/>
  <c r="J1181" i="15"/>
  <c r="H1181" i="15"/>
  <c r="J1180" i="15"/>
  <c r="H1180" i="15"/>
  <c r="J1179" i="15"/>
  <c r="H1179" i="15"/>
  <c r="J1178" i="15"/>
  <c r="H1178" i="15"/>
  <c r="J1177" i="15"/>
  <c r="H1177" i="15"/>
  <c r="J1176" i="15"/>
  <c r="H1176" i="15"/>
  <c r="J1175" i="15"/>
  <c r="H1175" i="15"/>
  <c r="J1174" i="15"/>
  <c r="H1174" i="15"/>
  <c r="J1173" i="15"/>
  <c r="H1173" i="15"/>
  <c r="J1172" i="15"/>
  <c r="H1172" i="15"/>
  <c r="J1171" i="15"/>
  <c r="H1171" i="15"/>
  <c r="J1170" i="15"/>
  <c r="H1170" i="15"/>
  <c r="J1169" i="15"/>
  <c r="H1169" i="15"/>
  <c r="J1168" i="15"/>
  <c r="H1168" i="15"/>
  <c r="J1167" i="15"/>
  <c r="H1167" i="15"/>
  <c r="J1166" i="15"/>
  <c r="H1166" i="15"/>
  <c r="J1165" i="15"/>
  <c r="H1165" i="15"/>
  <c r="J1164" i="15"/>
  <c r="H1164" i="15"/>
  <c r="J1163" i="15"/>
  <c r="H1163" i="15"/>
  <c r="J1162" i="15"/>
  <c r="H1162" i="15"/>
  <c r="J1161" i="15"/>
  <c r="H1161" i="15"/>
  <c r="J1160" i="15"/>
  <c r="H1160" i="15"/>
  <c r="J1159" i="15"/>
  <c r="H1159" i="15"/>
  <c r="J1158" i="15"/>
  <c r="H1158" i="15"/>
  <c r="J1157" i="15"/>
  <c r="H1157" i="15"/>
  <c r="J1156" i="15"/>
  <c r="H1156" i="15"/>
  <c r="J1155" i="15"/>
  <c r="H1155" i="15"/>
  <c r="J1154" i="15"/>
  <c r="H1154" i="15"/>
  <c r="J1153" i="15"/>
  <c r="H1153" i="15"/>
  <c r="J1152" i="15"/>
  <c r="H1152" i="15"/>
  <c r="J1151" i="15"/>
  <c r="H1151" i="15"/>
  <c r="J1150" i="15"/>
  <c r="H1150" i="15"/>
  <c r="J1149" i="15"/>
  <c r="H1149" i="15"/>
  <c r="J1148" i="15"/>
  <c r="H1148" i="15"/>
  <c r="J1147" i="15"/>
  <c r="H1147" i="15"/>
  <c r="J1146" i="15"/>
  <c r="H1146" i="15"/>
  <c r="J1145" i="15"/>
  <c r="H1145" i="15"/>
  <c r="J1144" i="15"/>
  <c r="H1144" i="15"/>
  <c r="J1143" i="15"/>
  <c r="H1143" i="15"/>
  <c r="J1142" i="15"/>
  <c r="H1142" i="15"/>
  <c r="J1141" i="15"/>
  <c r="H1141" i="15"/>
  <c r="J1140" i="15"/>
  <c r="H1140" i="15"/>
  <c r="J1139" i="15"/>
  <c r="H1139" i="15"/>
  <c r="J1138" i="15"/>
  <c r="H1138" i="15"/>
  <c r="J1137" i="15"/>
  <c r="H1137" i="15"/>
  <c r="J1136" i="15"/>
  <c r="H1136" i="15"/>
  <c r="J1135" i="15"/>
  <c r="H1135" i="15"/>
  <c r="J1134" i="15"/>
  <c r="H1134" i="15"/>
  <c r="J1133" i="15"/>
  <c r="H1133" i="15"/>
  <c r="J1132" i="15"/>
  <c r="H1132" i="15"/>
  <c r="J1131" i="15"/>
  <c r="H1131" i="15"/>
  <c r="J1130" i="15"/>
  <c r="H1130" i="15"/>
  <c r="J1129" i="15"/>
  <c r="H1129" i="15"/>
  <c r="J1128" i="15"/>
  <c r="H1128" i="15"/>
  <c r="J1127" i="15"/>
  <c r="H1127" i="15"/>
  <c r="J1126" i="15"/>
  <c r="H1126" i="15"/>
  <c r="J1125" i="15"/>
  <c r="H1125" i="15"/>
  <c r="J1124" i="15"/>
  <c r="H1124" i="15"/>
  <c r="J1123" i="15"/>
  <c r="H1123" i="15"/>
  <c r="J1122" i="15"/>
  <c r="H1122" i="15"/>
  <c r="J1121" i="15"/>
  <c r="H1121" i="15"/>
  <c r="J1120" i="15"/>
  <c r="H1120" i="15"/>
  <c r="J1119" i="15"/>
  <c r="H1119" i="15"/>
  <c r="J1118" i="15"/>
  <c r="H1118" i="15"/>
  <c r="J1117" i="15"/>
  <c r="H1117" i="15"/>
  <c r="J1116" i="15"/>
  <c r="H1116" i="15"/>
  <c r="J1115" i="15"/>
  <c r="H1115" i="15"/>
  <c r="J1114" i="15"/>
  <c r="H1114" i="15"/>
  <c r="J1113" i="15"/>
  <c r="H1113" i="15"/>
  <c r="J1112" i="15"/>
  <c r="H1112" i="15"/>
  <c r="J1111" i="15"/>
  <c r="H1111" i="15"/>
  <c r="J1110" i="15"/>
  <c r="H1110" i="15"/>
  <c r="J1109" i="15"/>
  <c r="H1109" i="15"/>
  <c r="J1108" i="15"/>
  <c r="H1108" i="15"/>
  <c r="J1107" i="15"/>
  <c r="H1107" i="15"/>
  <c r="J1106" i="15"/>
  <c r="H1106" i="15"/>
  <c r="J1105" i="15"/>
  <c r="H1105" i="15"/>
  <c r="J1104" i="15"/>
  <c r="H1104" i="15"/>
  <c r="J1103" i="15"/>
  <c r="H1103" i="15"/>
  <c r="J1102" i="15"/>
  <c r="H1102" i="15"/>
  <c r="J1101" i="15"/>
  <c r="H1101" i="15"/>
  <c r="J1100" i="15"/>
  <c r="H1100" i="15"/>
  <c r="J1099" i="15"/>
  <c r="H1099" i="15"/>
  <c r="J1098" i="15"/>
  <c r="H1098" i="15"/>
  <c r="J1097" i="15"/>
  <c r="H1097" i="15"/>
  <c r="J1096" i="15"/>
  <c r="H1096" i="15"/>
  <c r="J1095" i="15"/>
  <c r="H1095" i="15"/>
  <c r="J1094" i="15"/>
  <c r="H1094" i="15"/>
  <c r="J1093" i="15"/>
  <c r="H1093" i="15"/>
  <c r="J1092" i="15"/>
  <c r="H1092" i="15"/>
  <c r="J1091" i="15"/>
  <c r="H1091" i="15"/>
  <c r="J1090" i="15"/>
  <c r="H1090" i="15"/>
  <c r="J1089" i="15"/>
  <c r="H1089" i="15"/>
  <c r="J1088" i="15"/>
  <c r="H1088" i="15"/>
  <c r="J1087" i="15"/>
  <c r="H1087" i="15"/>
  <c r="J1086" i="15"/>
  <c r="H1086" i="15"/>
  <c r="J1085" i="15"/>
  <c r="H1085" i="15"/>
  <c r="J1084" i="15"/>
  <c r="H1084" i="15"/>
  <c r="J1083" i="15"/>
  <c r="H1083" i="15"/>
  <c r="J1082" i="15"/>
  <c r="H1082" i="15"/>
  <c r="J1081" i="15"/>
  <c r="H1081" i="15"/>
  <c r="J1080" i="15"/>
  <c r="H1080" i="15"/>
  <c r="J1079" i="15"/>
  <c r="H1079" i="15"/>
  <c r="J1078" i="15"/>
  <c r="H1078" i="15"/>
  <c r="J1077" i="15"/>
  <c r="H1077" i="15"/>
  <c r="J1076" i="15"/>
  <c r="H1076" i="15"/>
  <c r="J1075" i="15"/>
  <c r="H1075" i="15"/>
  <c r="J1074" i="15"/>
  <c r="H1074" i="15"/>
  <c r="J1073" i="15"/>
  <c r="H1073" i="15"/>
  <c r="J1072" i="15"/>
  <c r="H1072" i="15"/>
  <c r="J1071" i="15"/>
  <c r="H1071" i="15"/>
  <c r="J1070" i="15"/>
  <c r="H1070" i="15"/>
  <c r="J1069" i="15"/>
  <c r="H1069" i="15"/>
  <c r="J1068" i="15"/>
  <c r="H1068" i="15"/>
  <c r="J1067" i="15"/>
  <c r="H1067" i="15"/>
  <c r="J1066" i="15"/>
  <c r="H1066" i="15"/>
  <c r="J1065" i="15"/>
  <c r="H1065" i="15"/>
  <c r="J1064" i="15"/>
  <c r="H1064" i="15"/>
  <c r="J1063" i="15"/>
  <c r="H1063" i="15"/>
  <c r="J1062" i="15"/>
  <c r="H1062" i="15"/>
  <c r="J1061" i="15"/>
  <c r="H1061" i="15"/>
  <c r="J1060" i="15"/>
  <c r="H1060" i="15"/>
  <c r="J1059" i="15"/>
  <c r="H1059" i="15"/>
  <c r="J1058" i="15"/>
  <c r="H1058" i="15"/>
  <c r="J1057" i="15"/>
  <c r="H1057" i="15"/>
  <c r="J1056" i="15"/>
  <c r="H1056" i="15"/>
  <c r="J1055" i="15"/>
  <c r="H1055" i="15"/>
  <c r="J1054" i="15"/>
  <c r="H1054" i="15"/>
  <c r="J1053" i="15"/>
  <c r="H1053" i="15"/>
  <c r="J1052" i="15"/>
  <c r="H1052" i="15"/>
  <c r="J1051" i="15"/>
  <c r="H1051" i="15"/>
  <c r="J1050" i="15"/>
  <c r="H1050" i="15"/>
  <c r="J1049" i="15"/>
  <c r="H1049" i="15"/>
  <c r="J1048" i="15"/>
  <c r="H1048" i="15"/>
  <c r="J1047" i="15"/>
  <c r="H1047" i="15"/>
  <c r="J1046" i="15"/>
  <c r="H1046" i="15"/>
  <c r="J1045" i="15"/>
  <c r="H1045" i="15"/>
  <c r="J1044" i="15"/>
  <c r="H1044" i="15"/>
  <c r="J1043" i="15"/>
  <c r="H1043" i="15"/>
  <c r="J1042" i="15"/>
  <c r="H1042" i="15"/>
  <c r="J1041" i="15"/>
  <c r="H1041" i="15"/>
  <c r="J1040" i="15"/>
  <c r="H1040" i="15"/>
  <c r="J1039" i="15"/>
  <c r="H1039" i="15"/>
  <c r="J1038" i="15"/>
  <c r="H1038" i="15"/>
  <c r="J1037" i="15"/>
  <c r="H1037" i="15"/>
  <c r="J1036" i="15"/>
  <c r="H1036" i="15"/>
  <c r="J1035" i="15"/>
  <c r="H1035" i="15"/>
  <c r="J1034" i="15"/>
  <c r="H1034" i="15"/>
  <c r="J1033" i="15"/>
  <c r="H1033" i="15"/>
  <c r="J1032" i="15"/>
  <c r="H1032" i="15"/>
  <c r="J1031" i="15"/>
  <c r="H1031" i="15"/>
  <c r="J1030" i="15"/>
  <c r="H1030" i="15"/>
  <c r="J1029" i="15"/>
  <c r="H1029" i="15"/>
  <c r="J1028" i="15"/>
  <c r="H1028" i="15"/>
  <c r="J1027" i="15"/>
  <c r="H1027" i="15"/>
  <c r="J1026" i="15"/>
  <c r="H1026" i="15"/>
  <c r="J1025" i="15"/>
  <c r="H1025" i="15"/>
  <c r="J1024" i="15"/>
  <c r="H1024" i="15"/>
  <c r="J1023" i="15"/>
  <c r="H1023" i="15"/>
  <c r="J1022" i="15"/>
  <c r="H1022" i="15"/>
  <c r="J1021" i="15"/>
  <c r="H1021" i="15"/>
  <c r="J1020" i="15"/>
  <c r="H1020" i="15"/>
  <c r="J1019" i="15"/>
  <c r="H1019" i="15"/>
  <c r="J1018" i="15"/>
  <c r="H1018" i="15"/>
  <c r="J1017" i="15"/>
  <c r="H1017" i="15"/>
  <c r="J1016" i="15"/>
  <c r="H1016" i="15"/>
  <c r="J1015" i="15"/>
  <c r="H1015" i="15"/>
  <c r="J1014" i="15"/>
  <c r="H1014" i="15"/>
  <c r="J1013" i="15"/>
  <c r="H1013" i="15"/>
  <c r="J1012" i="15"/>
  <c r="H1012" i="15"/>
  <c r="J1011" i="15"/>
  <c r="H1011" i="15"/>
  <c r="J1010" i="15"/>
  <c r="H1010" i="15"/>
  <c r="J1009" i="15"/>
  <c r="H1009" i="15"/>
  <c r="J1008" i="15"/>
  <c r="H1008" i="15"/>
  <c r="J1007" i="15"/>
  <c r="H1007" i="15"/>
  <c r="J1006" i="15"/>
  <c r="H1006" i="15"/>
  <c r="J1005" i="15"/>
  <c r="H1005" i="15"/>
  <c r="J1004" i="15"/>
  <c r="H1004" i="15"/>
  <c r="J1003" i="15"/>
  <c r="H1003" i="15"/>
  <c r="J1002" i="15"/>
  <c r="H1002" i="15"/>
  <c r="J1001" i="15"/>
  <c r="H1001" i="15"/>
  <c r="J1000" i="15"/>
  <c r="H1000" i="15"/>
  <c r="J999" i="15"/>
  <c r="H999" i="15"/>
  <c r="J998" i="15"/>
  <c r="H998" i="15"/>
  <c r="J997" i="15"/>
  <c r="H997" i="15"/>
  <c r="J996" i="15"/>
  <c r="H996" i="15"/>
  <c r="J995" i="15"/>
  <c r="H995" i="15"/>
  <c r="J994" i="15"/>
  <c r="H994" i="15"/>
  <c r="J993" i="15"/>
  <c r="H993" i="15"/>
  <c r="J992" i="15"/>
  <c r="H992" i="15"/>
  <c r="J991" i="15"/>
  <c r="H991" i="15"/>
  <c r="J990" i="15"/>
  <c r="H990" i="15"/>
  <c r="J989" i="15"/>
  <c r="H989" i="15"/>
  <c r="J988" i="15"/>
  <c r="H988" i="15"/>
  <c r="J987" i="15"/>
  <c r="H987" i="15"/>
  <c r="J986" i="15"/>
  <c r="H986" i="15"/>
  <c r="J985" i="15"/>
  <c r="H985" i="15"/>
  <c r="J984" i="15"/>
  <c r="H984" i="15"/>
  <c r="J983" i="15"/>
  <c r="H983" i="15"/>
  <c r="J982" i="15"/>
  <c r="H982" i="15"/>
  <c r="J981" i="15"/>
  <c r="H981" i="15"/>
  <c r="J980" i="15"/>
  <c r="H980" i="15"/>
  <c r="J979" i="15"/>
  <c r="H979" i="15"/>
  <c r="J978" i="15"/>
  <c r="H978" i="15"/>
  <c r="J977" i="15"/>
  <c r="H977" i="15"/>
  <c r="J976" i="15"/>
  <c r="H976" i="15"/>
  <c r="J975" i="15"/>
  <c r="H975" i="15"/>
  <c r="J974" i="15"/>
  <c r="H974" i="15"/>
  <c r="J973" i="15"/>
  <c r="H973" i="15"/>
  <c r="J972" i="15"/>
  <c r="H972" i="15"/>
  <c r="J971" i="15"/>
  <c r="H971" i="15"/>
  <c r="J970" i="15"/>
  <c r="H970" i="15"/>
  <c r="J969" i="15"/>
  <c r="H969" i="15"/>
  <c r="J968" i="15"/>
  <c r="H968" i="15"/>
  <c r="J967" i="15"/>
  <c r="H967" i="15"/>
  <c r="J966" i="15"/>
  <c r="H966" i="15"/>
  <c r="J965" i="15"/>
  <c r="H965" i="15"/>
  <c r="J964" i="15"/>
  <c r="H964" i="15"/>
  <c r="J963" i="15"/>
  <c r="H963" i="15"/>
  <c r="J962" i="15"/>
  <c r="H962" i="15"/>
  <c r="J961" i="15"/>
  <c r="H961" i="15"/>
  <c r="J960" i="15"/>
  <c r="H960" i="15"/>
  <c r="J959" i="15"/>
  <c r="H959" i="15"/>
  <c r="J958" i="15"/>
  <c r="H958" i="15"/>
  <c r="J957" i="15"/>
  <c r="H957" i="15"/>
  <c r="J956" i="15"/>
  <c r="H956" i="15"/>
  <c r="J955" i="15"/>
  <c r="H955" i="15"/>
  <c r="J954" i="15"/>
  <c r="H954" i="15"/>
  <c r="J953" i="15"/>
  <c r="H953" i="15"/>
  <c r="J952" i="15"/>
  <c r="H952" i="15"/>
  <c r="J951" i="15"/>
  <c r="H951" i="15"/>
  <c r="J950" i="15"/>
  <c r="H950" i="15"/>
  <c r="J949" i="15"/>
  <c r="H949" i="15"/>
  <c r="J948" i="15"/>
  <c r="H948" i="15"/>
  <c r="J947" i="15"/>
  <c r="H947" i="15"/>
  <c r="J946" i="15"/>
  <c r="H946" i="15"/>
  <c r="J945" i="15"/>
  <c r="H945" i="15"/>
  <c r="J944" i="15"/>
  <c r="H944" i="15"/>
  <c r="J943" i="15"/>
  <c r="H943" i="15"/>
  <c r="J942" i="15"/>
  <c r="H942" i="15"/>
  <c r="J941" i="15"/>
  <c r="H941" i="15"/>
  <c r="J940" i="15"/>
  <c r="H940" i="15"/>
  <c r="J939" i="15"/>
  <c r="H939" i="15"/>
  <c r="J938" i="15"/>
  <c r="H938" i="15"/>
  <c r="J937" i="15"/>
  <c r="H937" i="15"/>
  <c r="J936" i="15"/>
  <c r="H936" i="15"/>
  <c r="J935" i="15"/>
  <c r="H935" i="15"/>
  <c r="J934" i="15"/>
  <c r="H934" i="15"/>
  <c r="J933" i="15"/>
  <c r="H933" i="15"/>
  <c r="J932" i="15"/>
  <c r="H932" i="15"/>
  <c r="J931" i="15"/>
  <c r="H931" i="15"/>
  <c r="J930" i="15"/>
  <c r="H930" i="15"/>
  <c r="J929" i="15"/>
  <c r="H929" i="15"/>
  <c r="J928" i="15"/>
  <c r="H928" i="15"/>
  <c r="J927" i="15"/>
  <c r="H927" i="15"/>
  <c r="J926" i="15"/>
  <c r="H926" i="15"/>
  <c r="J925" i="15"/>
  <c r="H925" i="15"/>
  <c r="J924" i="15"/>
  <c r="H924" i="15"/>
  <c r="J923" i="15"/>
  <c r="H923" i="15"/>
  <c r="J922" i="15"/>
  <c r="H922" i="15"/>
  <c r="J921" i="15"/>
  <c r="H921" i="15"/>
  <c r="J920" i="15"/>
  <c r="H920" i="15"/>
  <c r="J919" i="15"/>
  <c r="H919" i="15"/>
  <c r="J918" i="15"/>
  <c r="H918" i="15"/>
  <c r="J917" i="15"/>
  <c r="H917" i="15"/>
  <c r="J916" i="15"/>
  <c r="H916" i="15"/>
  <c r="J915" i="15"/>
  <c r="H915" i="15"/>
  <c r="J914" i="15"/>
  <c r="H914" i="15"/>
  <c r="J913" i="15"/>
  <c r="H913" i="15"/>
  <c r="J912" i="15"/>
  <c r="H912" i="15"/>
  <c r="J911" i="15"/>
  <c r="H911" i="15"/>
  <c r="J910" i="15"/>
  <c r="H910" i="15"/>
  <c r="J909" i="15"/>
  <c r="H909" i="15"/>
  <c r="J908" i="15"/>
  <c r="H908" i="15"/>
  <c r="J907" i="15"/>
  <c r="H907" i="15"/>
  <c r="J906" i="15"/>
  <c r="H906" i="15"/>
  <c r="J905" i="15"/>
  <c r="H905" i="15"/>
  <c r="J904" i="15"/>
  <c r="H904" i="15"/>
  <c r="J903" i="15"/>
  <c r="H903" i="15"/>
  <c r="J902" i="15"/>
  <c r="H902" i="15"/>
  <c r="J901" i="15"/>
  <c r="H901" i="15"/>
  <c r="J900" i="15"/>
  <c r="H900" i="15"/>
  <c r="J899" i="15"/>
  <c r="H899" i="15"/>
  <c r="J898" i="15"/>
  <c r="H898" i="15"/>
  <c r="J897" i="15"/>
  <c r="H897" i="15"/>
  <c r="J896" i="15"/>
  <c r="H896" i="15"/>
  <c r="J895" i="15"/>
  <c r="H895" i="15"/>
  <c r="J894" i="15"/>
  <c r="H894" i="15"/>
  <c r="J893" i="15"/>
  <c r="H893" i="15"/>
  <c r="J892" i="15"/>
  <c r="H892" i="15"/>
  <c r="J891" i="15"/>
  <c r="H891" i="15"/>
  <c r="J890" i="15"/>
  <c r="H890" i="15"/>
  <c r="J889" i="15"/>
  <c r="H889" i="15"/>
  <c r="J888" i="15"/>
  <c r="H888" i="15"/>
  <c r="J887" i="15"/>
  <c r="H887" i="15"/>
  <c r="J886" i="15"/>
  <c r="H886" i="15"/>
  <c r="J885" i="15"/>
  <c r="H885" i="15"/>
  <c r="J884" i="15"/>
  <c r="H884" i="15"/>
  <c r="J883" i="15"/>
  <c r="H883" i="15"/>
  <c r="J882" i="15"/>
  <c r="H882" i="15"/>
  <c r="J881" i="15"/>
  <c r="H881" i="15"/>
  <c r="J880" i="15"/>
  <c r="H880" i="15"/>
  <c r="J879" i="15"/>
  <c r="H879" i="15"/>
  <c r="J878" i="15"/>
  <c r="H878" i="15"/>
  <c r="J877" i="15"/>
  <c r="H877" i="15"/>
  <c r="J876" i="15"/>
  <c r="H876" i="15"/>
  <c r="J875" i="15"/>
  <c r="H875" i="15"/>
  <c r="J874" i="15"/>
  <c r="H874" i="15"/>
  <c r="J873" i="15"/>
  <c r="H873" i="15"/>
  <c r="J872" i="15"/>
  <c r="H872" i="15"/>
  <c r="J871" i="15"/>
  <c r="H871" i="15"/>
  <c r="J870" i="15"/>
  <c r="H870" i="15"/>
  <c r="J869" i="15"/>
  <c r="H869" i="15"/>
  <c r="J868" i="15"/>
  <c r="H868" i="15"/>
  <c r="J867" i="15"/>
  <c r="H867" i="15"/>
  <c r="J866" i="15"/>
  <c r="H866" i="15"/>
  <c r="J865" i="15"/>
  <c r="H865" i="15"/>
  <c r="J864" i="15"/>
  <c r="H864" i="15"/>
  <c r="J863" i="15"/>
  <c r="H863" i="15"/>
  <c r="J862" i="15"/>
  <c r="H862" i="15"/>
  <c r="J861" i="15"/>
  <c r="H861" i="15"/>
  <c r="J860" i="15"/>
  <c r="H860" i="15"/>
  <c r="J859" i="15"/>
  <c r="H859" i="15"/>
  <c r="J858" i="15"/>
  <c r="H858" i="15"/>
  <c r="J857" i="15"/>
  <c r="H857" i="15"/>
  <c r="J856" i="15"/>
  <c r="H856" i="15"/>
  <c r="J855" i="15"/>
  <c r="H855" i="15"/>
  <c r="J854" i="15"/>
  <c r="H854" i="15"/>
  <c r="J853" i="15"/>
  <c r="H853" i="15"/>
  <c r="J852" i="15"/>
  <c r="H852" i="15"/>
  <c r="J851" i="15"/>
  <c r="H851" i="15"/>
  <c r="J850" i="15"/>
  <c r="H850" i="15"/>
  <c r="J849" i="15"/>
  <c r="H849" i="15"/>
  <c r="J848" i="15"/>
  <c r="H848" i="15"/>
  <c r="J847" i="15"/>
  <c r="H847" i="15"/>
  <c r="J846" i="15"/>
  <c r="H846" i="15"/>
  <c r="J845" i="15"/>
  <c r="H845" i="15"/>
  <c r="J844" i="15"/>
  <c r="H844" i="15"/>
  <c r="J843" i="15"/>
  <c r="H843" i="15"/>
  <c r="J842" i="15"/>
  <c r="H842" i="15"/>
  <c r="J841" i="15"/>
  <c r="H841" i="15"/>
  <c r="J840" i="15"/>
  <c r="H840" i="15"/>
  <c r="J839" i="15"/>
  <c r="H839" i="15"/>
  <c r="J838" i="15"/>
  <c r="H838" i="15"/>
  <c r="J837" i="15"/>
  <c r="H837" i="15"/>
  <c r="J836" i="15"/>
  <c r="H836" i="15"/>
  <c r="J835" i="15"/>
  <c r="H835" i="15"/>
  <c r="J834" i="15"/>
  <c r="H834" i="15"/>
  <c r="J833" i="15"/>
  <c r="H833" i="15"/>
  <c r="J832" i="15"/>
  <c r="H832" i="15"/>
  <c r="J831" i="15"/>
  <c r="H831" i="15"/>
  <c r="J830" i="15"/>
  <c r="H830" i="15"/>
  <c r="J829" i="15"/>
  <c r="H829" i="15"/>
  <c r="J828" i="15"/>
  <c r="H828" i="15"/>
  <c r="J827" i="15"/>
  <c r="H827" i="15"/>
  <c r="J826" i="15"/>
  <c r="H826" i="15"/>
  <c r="J825" i="15"/>
  <c r="H825" i="15"/>
  <c r="J824" i="15"/>
  <c r="H824" i="15"/>
  <c r="J823" i="15"/>
  <c r="H823" i="15"/>
  <c r="J822" i="15"/>
  <c r="H822" i="15"/>
  <c r="J821" i="15"/>
  <c r="H821" i="15"/>
  <c r="J820" i="15"/>
  <c r="H820" i="15"/>
  <c r="J819" i="15"/>
  <c r="H819" i="15"/>
  <c r="J818" i="15"/>
  <c r="H818" i="15"/>
  <c r="J817" i="15"/>
  <c r="H817" i="15"/>
  <c r="J816" i="15"/>
  <c r="H816" i="15"/>
  <c r="J815" i="15"/>
  <c r="H815" i="15"/>
  <c r="J814" i="15"/>
  <c r="H814" i="15"/>
  <c r="J813" i="15"/>
  <c r="H813" i="15"/>
  <c r="J812" i="15"/>
  <c r="H812" i="15"/>
  <c r="J811" i="15"/>
  <c r="H811" i="15"/>
  <c r="J810" i="15"/>
  <c r="H810" i="15"/>
  <c r="J809" i="15"/>
  <c r="H809" i="15"/>
  <c r="J808" i="15"/>
  <c r="H808" i="15"/>
  <c r="J807" i="15"/>
  <c r="H807" i="15"/>
  <c r="J806" i="15"/>
  <c r="H806" i="15"/>
  <c r="J805" i="15"/>
  <c r="H805" i="15"/>
  <c r="J804" i="15"/>
  <c r="H804" i="15"/>
  <c r="J803" i="15"/>
  <c r="H803" i="15"/>
  <c r="J802" i="15"/>
  <c r="H802" i="15"/>
  <c r="J801" i="15"/>
  <c r="H801" i="15"/>
  <c r="J800" i="15"/>
  <c r="H800" i="15"/>
  <c r="J799" i="15"/>
  <c r="H799" i="15"/>
  <c r="J798" i="15"/>
  <c r="H798" i="15"/>
  <c r="J797" i="15"/>
  <c r="H797" i="15"/>
  <c r="J796" i="15"/>
  <c r="H796" i="15"/>
  <c r="J795" i="15"/>
  <c r="H795" i="15"/>
  <c r="J794" i="15"/>
  <c r="H794" i="15"/>
  <c r="J793" i="15"/>
  <c r="H793" i="15"/>
  <c r="J792" i="15"/>
  <c r="H792" i="15"/>
  <c r="J791" i="15"/>
  <c r="H791" i="15"/>
  <c r="J790" i="15"/>
  <c r="H790" i="15"/>
  <c r="J789" i="15"/>
  <c r="H789" i="15"/>
  <c r="J788" i="15"/>
  <c r="H788" i="15"/>
  <c r="J787" i="15"/>
  <c r="H787" i="15"/>
  <c r="J786" i="15"/>
  <c r="H786" i="15"/>
  <c r="J785" i="15"/>
  <c r="H785" i="15"/>
  <c r="J784" i="15"/>
  <c r="H784" i="15"/>
  <c r="J783" i="15"/>
  <c r="H783" i="15"/>
  <c r="J782" i="15"/>
  <c r="H782" i="15"/>
  <c r="J781" i="15"/>
  <c r="H781" i="15"/>
  <c r="J780" i="15"/>
  <c r="H780" i="15"/>
  <c r="J779" i="15"/>
  <c r="H779" i="15"/>
  <c r="J778" i="15"/>
  <c r="H778" i="15"/>
  <c r="J777" i="15"/>
  <c r="H777" i="15"/>
  <c r="J776" i="15"/>
  <c r="H776" i="15"/>
  <c r="J775" i="15"/>
  <c r="H775" i="15"/>
  <c r="J774" i="15"/>
  <c r="H774" i="15"/>
  <c r="J773" i="15"/>
  <c r="H773" i="15"/>
  <c r="J772" i="15"/>
  <c r="H772" i="15"/>
  <c r="J771" i="15"/>
  <c r="H771" i="15"/>
  <c r="J770" i="15"/>
  <c r="H770" i="15"/>
  <c r="J769" i="15"/>
  <c r="H769" i="15"/>
  <c r="J768" i="15"/>
  <c r="H768" i="15"/>
  <c r="J767" i="15"/>
  <c r="H767" i="15"/>
  <c r="J766" i="15"/>
  <c r="H766" i="15"/>
  <c r="J765" i="15"/>
  <c r="H765" i="15"/>
  <c r="J764" i="15"/>
  <c r="H764" i="15"/>
  <c r="J763" i="15"/>
  <c r="H763" i="15"/>
  <c r="J762" i="15"/>
  <c r="H762" i="15"/>
  <c r="J761" i="15"/>
  <c r="H761" i="15"/>
  <c r="J760" i="15"/>
  <c r="H760" i="15"/>
  <c r="J759" i="15"/>
  <c r="H759" i="15"/>
  <c r="J758" i="15"/>
  <c r="H758" i="15"/>
  <c r="J757" i="15"/>
  <c r="H757" i="15"/>
  <c r="J756" i="15"/>
  <c r="H756" i="15"/>
  <c r="J755" i="15"/>
  <c r="H755" i="15"/>
  <c r="J754" i="15"/>
  <c r="H754" i="15"/>
  <c r="J753" i="15"/>
  <c r="H753" i="15"/>
  <c r="J752" i="15"/>
  <c r="H752" i="15"/>
  <c r="J751" i="15"/>
  <c r="H751" i="15"/>
  <c r="J750" i="15"/>
  <c r="H750" i="15"/>
  <c r="J749" i="15"/>
  <c r="H749" i="15"/>
  <c r="J748" i="15"/>
  <c r="H748" i="15"/>
  <c r="J747" i="15"/>
  <c r="H747" i="15"/>
  <c r="J746" i="15"/>
  <c r="H746" i="15"/>
  <c r="J745" i="15"/>
  <c r="H745" i="15"/>
  <c r="J744" i="15"/>
  <c r="H744" i="15"/>
  <c r="J743" i="15"/>
  <c r="H743" i="15"/>
  <c r="J742" i="15"/>
  <c r="H742" i="15"/>
  <c r="J741" i="15"/>
  <c r="H741" i="15"/>
  <c r="J740" i="15"/>
  <c r="H740" i="15"/>
  <c r="J739" i="15"/>
  <c r="H739" i="15"/>
  <c r="J738" i="15"/>
  <c r="H738" i="15"/>
  <c r="J737" i="15"/>
  <c r="H737" i="15"/>
  <c r="J736" i="15"/>
  <c r="H736" i="15"/>
  <c r="J735" i="15"/>
  <c r="H735" i="15"/>
  <c r="J734" i="15"/>
  <c r="H734" i="15"/>
  <c r="J733" i="15"/>
  <c r="H733" i="15"/>
  <c r="J732" i="15"/>
  <c r="H732" i="15"/>
  <c r="J731" i="15"/>
  <c r="H731" i="15"/>
  <c r="J730" i="15"/>
  <c r="H730" i="15"/>
  <c r="J729" i="15"/>
  <c r="H729" i="15"/>
  <c r="J728" i="15"/>
  <c r="H728" i="15"/>
  <c r="J727" i="15"/>
  <c r="H727" i="15"/>
  <c r="J726" i="15"/>
  <c r="H726" i="15"/>
  <c r="J725" i="15"/>
  <c r="H725" i="15"/>
  <c r="J724" i="15"/>
  <c r="H724" i="15"/>
  <c r="J723" i="15"/>
  <c r="H723" i="15"/>
  <c r="J722" i="15"/>
  <c r="H722" i="15"/>
  <c r="J721" i="15"/>
  <c r="H721" i="15"/>
  <c r="J720" i="15"/>
  <c r="H720" i="15"/>
  <c r="J719" i="15"/>
  <c r="H719" i="15"/>
  <c r="J718" i="15"/>
  <c r="H718" i="15"/>
  <c r="J717" i="15"/>
  <c r="H717" i="15"/>
  <c r="J716" i="15"/>
  <c r="H716" i="15"/>
  <c r="J715" i="15"/>
  <c r="H715" i="15"/>
  <c r="J714" i="15"/>
  <c r="H714" i="15"/>
  <c r="J713" i="15"/>
  <c r="H713" i="15"/>
  <c r="J712" i="15"/>
  <c r="H712" i="15"/>
  <c r="J711" i="15"/>
  <c r="H711" i="15"/>
  <c r="J710" i="15"/>
  <c r="H710" i="15"/>
  <c r="J709" i="15"/>
  <c r="H709" i="15"/>
  <c r="J708" i="15"/>
  <c r="H708" i="15"/>
  <c r="J707" i="15"/>
  <c r="H707" i="15"/>
  <c r="J706" i="15"/>
  <c r="H706" i="15"/>
  <c r="J705" i="15"/>
  <c r="H705" i="15"/>
  <c r="J704" i="15"/>
  <c r="H704" i="15"/>
  <c r="J703" i="15"/>
  <c r="H703" i="15"/>
  <c r="J702" i="15"/>
  <c r="H702" i="15"/>
  <c r="J701" i="15"/>
  <c r="H701" i="15"/>
  <c r="J700" i="15"/>
  <c r="H700" i="15"/>
  <c r="J699" i="15"/>
  <c r="H699" i="15"/>
  <c r="J698" i="15"/>
  <c r="H698" i="15"/>
  <c r="J697" i="15"/>
  <c r="H697" i="15"/>
  <c r="J696" i="15"/>
  <c r="H696" i="15"/>
  <c r="J695" i="15"/>
  <c r="H695" i="15"/>
  <c r="J694" i="15"/>
  <c r="H694" i="15"/>
  <c r="J693" i="15"/>
  <c r="H693" i="15"/>
  <c r="J692" i="15"/>
  <c r="H692" i="15"/>
  <c r="J691" i="15"/>
  <c r="H691" i="15"/>
  <c r="J690" i="15"/>
  <c r="H690" i="15"/>
  <c r="J689" i="15"/>
  <c r="H689" i="15"/>
  <c r="J688" i="15"/>
  <c r="H688" i="15"/>
  <c r="J687" i="15"/>
  <c r="H687" i="15"/>
  <c r="J686" i="15"/>
  <c r="H686" i="15"/>
  <c r="J685" i="15"/>
  <c r="H685" i="15"/>
  <c r="J684" i="15"/>
  <c r="H684" i="15"/>
  <c r="J683" i="15"/>
  <c r="H683" i="15"/>
  <c r="J682" i="15"/>
  <c r="H682" i="15"/>
  <c r="J681" i="15"/>
  <c r="H681" i="15"/>
  <c r="J680" i="15"/>
  <c r="H680" i="15"/>
  <c r="J679" i="15"/>
  <c r="H679" i="15"/>
  <c r="J678" i="15"/>
  <c r="H678" i="15"/>
  <c r="J677" i="15"/>
  <c r="H677" i="15"/>
  <c r="J676" i="15"/>
  <c r="H676" i="15"/>
  <c r="J675" i="15"/>
  <c r="H675" i="15"/>
  <c r="J674" i="15"/>
  <c r="H674" i="15"/>
  <c r="J673" i="15"/>
  <c r="H673" i="15"/>
  <c r="J672" i="15"/>
  <c r="H672" i="15"/>
  <c r="J671" i="15"/>
  <c r="H671" i="15"/>
  <c r="J670" i="15"/>
  <c r="H670" i="15"/>
  <c r="J669" i="15"/>
  <c r="H669" i="15"/>
  <c r="J668" i="15"/>
  <c r="H668" i="15"/>
  <c r="J667" i="15"/>
  <c r="H667" i="15"/>
  <c r="J666" i="15"/>
  <c r="H666" i="15"/>
  <c r="J665" i="15"/>
  <c r="H665" i="15"/>
  <c r="J664" i="15"/>
  <c r="H664" i="15"/>
  <c r="J663" i="15"/>
  <c r="H663" i="15"/>
  <c r="J662" i="15"/>
  <c r="H662" i="15"/>
  <c r="J661" i="15"/>
  <c r="H661" i="15"/>
  <c r="J660" i="15"/>
  <c r="H660" i="15"/>
  <c r="J659" i="15"/>
  <c r="H659" i="15"/>
  <c r="J658" i="15"/>
  <c r="H658" i="15"/>
  <c r="J657" i="15"/>
  <c r="H657" i="15"/>
  <c r="J656" i="15"/>
  <c r="H656" i="15"/>
  <c r="J655" i="15"/>
  <c r="H655" i="15"/>
  <c r="J654" i="15"/>
  <c r="H654" i="15"/>
  <c r="J653" i="15"/>
  <c r="H653" i="15"/>
  <c r="J652" i="15"/>
  <c r="H652" i="15"/>
  <c r="J651" i="15"/>
  <c r="H651" i="15"/>
  <c r="J650" i="15"/>
  <c r="H650" i="15"/>
  <c r="J649" i="15"/>
  <c r="H649" i="15"/>
  <c r="J648" i="15"/>
  <c r="H648" i="15"/>
  <c r="J647" i="15"/>
  <c r="H647" i="15"/>
  <c r="J646" i="15"/>
  <c r="H646" i="15"/>
  <c r="J645" i="15"/>
  <c r="H645" i="15"/>
  <c r="J644" i="15"/>
  <c r="H644" i="15"/>
  <c r="J643" i="15"/>
  <c r="H643" i="15"/>
  <c r="J642" i="15"/>
  <c r="H642" i="15"/>
  <c r="J641" i="15"/>
  <c r="H641" i="15"/>
  <c r="J640" i="15"/>
  <c r="H640" i="15"/>
  <c r="J639" i="15"/>
  <c r="H639" i="15"/>
  <c r="J638" i="15"/>
  <c r="H638" i="15"/>
  <c r="J637" i="15"/>
  <c r="H637" i="15"/>
  <c r="J636" i="15"/>
  <c r="H636" i="15"/>
  <c r="J635" i="15"/>
  <c r="H635" i="15"/>
  <c r="J634" i="15"/>
  <c r="H634" i="15"/>
  <c r="J633" i="15"/>
  <c r="H633" i="15"/>
  <c r="J632" i="15"/>
  <c r="H632" i="15"/>
  <c r="J631" i="15"/>
  <c r="H631" i="15"/>
  <c r="J630" i="15"/>
  <c r="H630" i="15"/>
  <c r="J629" i="15"/>
  <c r="H629" i="15"/>
  <c r="J628" i="15"/>
  <c r="H628" i="15"/>
  <c r="J627" i="15"/>
  <c r="H627" i="15"/>
  <c r="J626" i="15"/>
  <c r="H626" i="15"/>
  <c r="J625" i="15"/>
  <c r="H625" i="15"/>
  <c r="J624" i="15"/>
  <c r="H624" i="15"/>
  <c r="J623" i="15"/>
  <c r="H623" i="15"/>
  <c r="J622" i="15"/>
  <c r="H622" i="15"/>
  <c r="J621" i="15"/>
  <c r="H621" i="15"/>
  <c r="J620" i="15"/>
  <c r="H620" i="15"/>
  <c r="J619" i="15"/>
  <c r="H619" i="15"/>
  <c r="J618" i="15"/>
  <c r="H618" i="15"/>
  <c r="J617" i="15"/>
  <c r="H617" i="15"/>
  <c r="J616" i="15"/>
  <c r="H616" i="15"/>
  <c r="J615" i="15"/>
  <c r="H615" i="15"/>
  <c r="J614" i="15"/>
  <c r="H614" i="15"/>
  <c r="J613" i="15"/>
  <c r="H613" i="15"/>
  <c r="J612" i="15"/>
  <c r="H612" i="15"/>
  <c r="J611" i="15"/>
  <c r="H611" i="15"/>
  <c r="J610" i="15"/>
  <c r="H610" i="15"/>
  <c r="J609" i="15"/>
  <c r="H609" i="15"/>
  <c r="J608" i="15"/>
  <c r="H608" i="15"/>
  <c r="J607" i="15"/>
  <c r="H607" i="15"/>
  <c r="J606" i="15"/>
  <c r="H606" i="15"/>
  <c r="J605" i="15"/>
  <c r="H605" i="15"/>
  <c r="J604" i="15"/>
  <c r="H604" i="15"/>
  <c r="J603" i="15"/>
  <c r="H603" i="15"/>
  <c r="J602" i="15"/>
  <c r="H602" i="15"/>
  <c r="J601" i="15"/>
  <c r="H601" i="15"/>
  <c r="J600" i="15"/>
  <c r="H600" i="15"/>
  <c r="J599" i="15"/>
  <c r="H599" i="15"/>
  <c r="J598" i="15"/>
  <c r="H598" i="15"/>
  <c r="J597" i="15"/>
  <c r="H597" i="15"/>
  <c r="J596" i="15"/>
  <c r="H596" i="15"/>
  <c r="J595" i="15"/>
  <c r="H595" i="15"/>
  <c r="J594" i="15"/>
  <c r="H594" i="15"/>
  <c r="J593" i="15"/>
  <c r="H593" i="15"/>
  <c r="J592" i="15"/>
  <c r="H592" i="15"/>
  <c r="J591" i="15"/>
  <c r="H591" i="15"/>
  <c r="J590" i="15"/>
  <c r="H590" i="15"/>
  <c r="J589" i="15"/>
  <c r="H589" i="15"/>
  <c r="J588" i="15"/>
  <c r="H588" i="15"/>
  <c r="J587" i="15"/>
  <c r="H587" i="15"/>
  <c r="J586" i="15"/>
  <c r="H586" i="15"/>
  <c r="J585" i="15"/>
  <c r="H585" i="15"/>
  <c r="J584" i="15"/>
  <c r="H584" i="15"/>
  <c r="J583" i="15"/>
  <c r="H583" i="15"/>
  <c r="J582" i="15"/>
  <c r="H582" i="15"/>
  <c r="J581" i="15"/>
  <c r="H581" i="15"/>
  <c r="J580" i="15"/>
  <c r="H580" i="15"/>
  <c r="J579" i="15"/>
  <c r="H579" i="15"/>
  <c r="J578" i="15"/>
  <c r="H578" i="15"/>
  <c r="J577" i="15"/>
  <c r="H577" i="15"/>
  <c r="J576" i="15"/>
  <c r="H576" i="15"/>
  <c r="J575" i="15"/>
  <c r="H575" i="15"/>
  <c r="J574" i="15"/>
  <c r="H574" i="15"/>
  <c r="J573" i="15"/>
  <c r="H573" i="15"/>
  <c r="J572" i="15"/>
  <c r="H572" i="15"/>
  <c r="J571" i="15"/>
  <c r="H571" i="15"/>
  <c r="J570" i="15"/>
  <c r="H570" i="15"/>
  <c r="J569" i="15"/>
  <c r="H569" i="15"/>
  <c r="J568" i="15"/>
  <c r="H568" i="15"/>
  <c r="J567" i="15"/>
  <c r="H567" i="15"/>
  <c r="J566" i="15"/>
  <c r="H566" i="15"/>
  <c r="J565" i="15"/>
  <c r="H565" i="15"/>
  <c r="J564" i="15"/>
  <c r="H564" i="15"/>
  <c r="J563" i="15"/>
  <c r="H563" i="15"/>
  <c r="J562" i="15"/>
  <c r="H562" i="15"/>
  <c r="J561" i="15"/>
  <c r="H561" i="15"/>
  <c r="J560" i="15"/>
  <c r="H560" i="15"/>
  <c r="J559" i="15"/>
  <c r="H559" i="15"/>
  <c r="J558" i="15"/>
  <c r="H558" i="15"/>
  <c r="J557" i="15"/>
  <c r="H557" i="15"/>
  <c r="J556" i="15"/>
  <c r="H556" i="15"/>
  <c r="J555" i="15"/>
  <c r="H555" i="15"/>
  <c r="J554" i="15"/>
  <c r="H554" i="15"/>
  <c r="J553" i="15"/>
  <c r="H553" i="15"/>
  <c r="J552" i="15"/>
  <c r="H552" i="15"/>
  <c r="J551" i="15"/>
  <c r="H551" i="15"/>
  <c r="J550" i="15"/>
  <c r="H550" i="15"/>
  <c r="J549" i="15"/>
  <c r="H549" i="15"/>
  <c r="J548" i="15"/>
  <c r="H548" i="15"/>
  <c r="J547" i="15"/>
  <c r="H547" i="15"/>
  <c r="J546" i="15"/>
  <c r="H546" i="15"/>
  <c r="J545" i="15"/>
  <c r="H545" i="15"/>
  <c r="J544" i="15"/>
  <c r="H544" i="15"/>
  <c r="J543" i="15"/>
  <c r="H543" i="15"/>
  <c r="J542" i="15"/>
  <c r="H542" i="15"/>
  <c r="J541" i="15"/>
  <c r="H541" i="15"/>
  <c r="J540" i="15"/>
  <c r="H540" i="15"/>
  <c r="J539" i="15"/>
  <c r="H539" i="15"/>
  <c r="J538" i="15"/>
  <c r="H538" i="15"/>
  <c r="J537" i="15"/>
  <c r="H537" i="15"/>
  <c r="J536" i="15"/>
  <c r="H536" i="15"/>
  <c r="J535" i="15"/>
  <c r="H535" i="15"/>
  <c r="J534" i="15"/>
  <c r="H534" i="15"/>
  <c r="J533" i="15"/>
  <c r="H533" i="15"/>
  <c r="J532" i="15"/>
  <c r="H532" i="15"/>
  <c r="J531" i="15"/>
  <c r="H531" i="15"/>
  <c r="J530" i="15"/>
  <c r="H530" i="15"/>
  <c r="J529" i="15"/>
  <c r="H529" i="15"/>
  <c r="J528" i="15"/>
  <c r="H528" i="15"/>
  <c r="J527" i="15"/>
  <c r="H527" i="15"/>
  <c r="J526" i="15"/>
  <c r="H526" i="15"/>
  <c r="J525" i="15"/>
  <c r="H525" i="15"/>
  <c r="J524" i="15"/>
  <c r="H524" i="15"/>
  <c r="J523" i="15"/>
  <c r="H523" i="15"/>
  <c r="J522" i="15"/>
  <c r="H522" i="15"/>
  <c r="J521" i="15"/>
  <c r="H521" i="15"/>
  <c r="J520" i="15"/>
  <c r="H520" i="15"/>
  <c r="J519" i="15"/>
  <c r="H519" i="15"/>
  <c r="J518" i="15"/>
  <c r="H518" i="15"/>
  <c r="J517" i="15"/>
  <c r="H517" i="15"/>
  <c r="J516" i="15"/>
  <c r="H516" i="15"/>
  <c r="J515" i="15"/>
  <c r="H515" i="15"/>
  <c r="J514" i="15"/>
  <c r="H514" i="15"/>
  <c r="J513" i="15"/>
  <c r="H513" i="15"/>
  <c r="J512" i="15"/>
  <c r="H512" i="15"/>
  <c r="J511" i="15"/>
  <c r="H511" i="15"/>
  <c r="J510" i="15"/>
  <c r="H510" i="15"/>
  <c r="J509" i="15"/>
  <c r="H509" i="15"/>
  <c r="J508" i="15"/>
  <c r="H508" i="15"/>
  <c r="J507" i="15"/>
  <c r="H507" i="15"/>
  <c r="J506" i="15"/>
  <c r="H506" i="15"/>
  <c r="J505" i="15"/>
  <c r="H505" i="15"/>
  <c r="J504" i="15"/>
  <c r="H504" i="15"/>
  <c r="J503" i="15"/>
  <c r="H503" i="15"/>
  <c r="J502" i="15"/>
  <c r="H502" i="15"/>
  <c r="J501" i="15"/>
  <c r="H501" i="15"/>
  <c r="J500" i="15"/>
  <c r="H500" i="15"/>
  <c r="J499" i="15"/>
  <c r="H499" i="15"/>
  <c r="J498" i="15"/>
  <c r="H498" i="15"/>
  <c r="J497" i="15"/>
  <c r="H497" i="15"/>
  <c r="J496" i="15"/>
  <c r="H496" i="15"/>
  <c r="J495" i="15"/>
  <c r="H495" i="15"/>
  <c r="J494" i="15"/>
  <c r="H494" i="15"/>
  <c r="J493" i="15"/>
  <c r="H493" i="15"/>
  <c r="J492" i="15"/>
  <c r="H492" i="15"/>
  <c r="J491" i="15"/>
  <c r="H491" i="15"/>
  <c r="J490" i="15"/>
  <c r="H490" i="15"/>
  <c r="J489" i="15"/>
  <c r="H489" i="15"/>
  <c r="J488" i="15"/>
  <c r="H488" i="15"/>
  <c r="J487" i="15"/>
  <c r="H487" i="15"/>
  <c r="J486" i="15"/>
  <c r="H486" i="15"/>
  <c r="J485" i="15"/>
  <c r="H485" i="15"/>
  <c r="J484" i="15"/>
  <c r="H484" i="15"/>
  <c r="J483" i="15"/>
  <c r="H483" i="15"/>
  <c r="J482" i="15"/>
  <c r="H482" i="15"/>
  <c r="J481" i="15"/>
  <c r="H481" i="15"/>
  <c r="J480" i="15"/>
  <c r="H480" i="15"/>
  <c r="J479" i="15"/>
  <c r="H479" i="15"/>
  <c r="J478" i="15"/>
  <c r="H478" i="15"/>
  <c r="J477" i="15"/>
  <c r="H477" i="15"/>
  <c r="J476" i="15"/>
  <c r="H476" i="15"/>
  <c r="J475" i="15"/>
  <c r="H475" i="15"/>
  <c r="J474" i="15"/>
  <c r="H474" i="15"/>
  <c r="J473" i="15"/>
  <c r="H473" i="15"/>
  <c r="J472" i="15"/>
  <c r="H472" i="15"/>
  <c r="J471" i="15"/>
  <c r="H471" i="15"/>
  <c r="J470" i="15"/>
  <c r="H470" i="15"/>
  <c r="J469" i="15"/>
  <c r="H469" i="15"/>
  <c r="J468" i="15"/>
  <c r="H468" i="15"/>
  <c r="J467" i="15"/>
  <c r="H467" i="15"/>
  <c r="J466" i="15"/>
  <c r="H466" i="15"/>
  <c r="J465" i="15"/>
  <c r="H465" i="15"/>
  <c r="J464" i="15"/>
  <c r="H464" i="15"/>
  <c r="J463" i="15"/>
  <c r="H463" i="15"/>
  <c r="J462" i="15"/>
  <c r="H462" i="15"/>
  <c r="J461" i="15"/>
  <c r="H461" i="15"/>
  <c r="J460" i="15"/>
  <c r="H460" i="15"/>
  <c r="J459" i="15"/>
  <c r="H459" i="15"/>
  <c r="J458" i="15"/>
  <c r="H458" i="15"/>
  <c r="J457" i="15"/>
  <c r="H457" i="15"/>
  <c r="J456" i="15"/>
  <c r="H456" i="15"/>
  <c r="J455" i="15"/>
  <c r="H455" i="15"/>
  <c r="J454" i="15"/>
  <c r="H454" i="15"/>
  <c r="J453" i="15"/>
  <c r="H453" i="15"/>
  <c r="J452" i="15"/>
  <c r="H452" i="15"/>
  <c r="J451" i="15"/>
  <c r="H451" i="15"/>
  <c r="J450" i="15"/>
  <c r="H450" i="15"/>
  <c r="J449" i="15"/>
  <c r="H449" i="15"/>
  <c r="J448" i="15"/>
  <c r="H448" i="15"/>
  <c r="J447" i="15"/>
  <c r="H447" i="15"/>
  <c r="J446" i="15"/>
  <c r="H446" i="15"/>
  <c r="J445" i="15"/>
  <c r="H445" i="15"/>
  <c r="J444" i="15"/>
  <c r="H444" i="15"/>
  <c r="J443" i="15"/>
  <c r="H443" i="15"/>
  <c r="J442" i="15"/>
  <c r="H442" i="15"/>
  <c r="J441" i="15"/>
  <c r="H441" i="15"/>
  <c r="J440" i="15"/>
  <c r="H440" i="15"/>
  <c r="J439" i="15"/>
  <c r="H439" i="15"/>
  <c r="J438" i="15"/>
  <c r="H438" i="15"/>
  <c r="J437" i="15"/>
  <c r="H437" i="15"/>
  <c r="J436" i="15"/>
  <c r="H436" i="15"/>
  <c r="J435" i="15"/>
  <c r="H435" i="15"/>
  <c r="J434" i="15"/>
  <c r="H434" i="15"/>
  <c r="J433" i="15"/>
  <c r="H433" i="15"/>
  <c r="J432" i="15"/>
  <c r="H432" i="15"/>
  <c r="J431" i="15"/>
  <c r="H431" i="15"/>
  <c r="J430" i="15"/>
  <c r="H430" i="15"/>
  <c r="J429" i="15"/>
  <c r="H429" i="15"/>
  <c r="J428" i="15"/>
  <c r="H428" i="15"/>
  <c r="J427" i="15"/>
  <c r="H427" i="15"/>
  <c r="J426" i="15"/>
  <c r="H426" i="15"/>
  <c r="J425" i="15"/>
  <c r="H425" i="15"/>
  <c r="J424" i="15"/>
  <c r="H424" i="15"/>
  <c r="J423" i="15"/>
  <c r="H423" i="15"/>
  <c r="J422" i="15"/>
  <c r="H422" i="15"/>
  <c r="J421" i="15"/>
  <c r="H421" i="15"/>
  <c r="J420" i="15"/>
  <c r="H420" i="15"/>
  <c r="J419" i="15"/>
  <c r="H419" i="15"/>
  <c r="J418" i="15"/>
  <c r="H418" i="15"/>
  <c r="J417" i="15"/>
  <c r="H417" i="15"/>
  <c r="J416" i="15"/>
  <c r="H416" i="15"/>
  <c r="J415" i="15"/>
  <c r="H415" i="15"/>
  <c r="J414" i="15"/>
  <c r="H414" i="15"/>
  <c r="J413" i="15"/>
  <c r="H413" i="15"/>
  <c r="J412" i="15"/>
  <c r="H412" i="15"/>
  <c r="J411" i="15"/>
  <c r="H411" i="15"/>
  <c r="J410" i="15"/>
  <c r="H410" i="15"/>
  <c r="J409" i="15"/>
  <c r="H409" i="15"/>
  <c r="J408" i="15"/>
  <c r="H408" i="15"/>
  <c r="J407" i="15"/>
  <c r="H407" i="15"/>
  <c r="J406" i="15"/>
  <c r="H406" i="15"/>
  <c r="J405" i="15"/>
  <c r="H405" i="15"/>
  <c r="J404" i="15"/>
  <c r="H404" i="15"/>
  <c r="J403" i="15"/>
  <c r="H403" i="15"/>
  <c r="J402" i="15"/>
  <c r="H402" i="15"/>
  <c r="J401" i="15"/>
  <c r="H401" i="15"/>
  <c r="J400" i="15"/>
  <c r="H400" i="15"/>
  <c r="J399" i="15"/>
  <c r="H399" i="15"/>
  <c r="J398" i="15"/>
  <c r="H398" i="15"/>
  <c r="J397" i="15"/>
  <c r="H397" i="15"/>
  <c r="J396" i="15"/>
  <c r="H396" i="15"/>
  <c r="J395" i="15"/>
  <c r="H395" i="15"/>
  <c r="J394" i="15"/>
  <c r="H394" i="15"/>
  <c r="J393" i="15"/>
  <c r="H393" i="15"/>
  <c r="J392" i="15"/>
  <c r="H392" i="15"/>
  <c r="J391" i="15"/>
  <c r="H391" i="15"/>
  <c r="J390" i="15"/>
  <c r="H390" i="15"/>
  <c r="J389" i="15"/>
  <c r="H389" i="15"/>
  <c r="J388" i="15"/>
  <c r="H388" i="15"/>
  <c r="J387" i="15"/>
  <c r="H387" i="15"/>
  <c r="J386" i="15"/>
  <c r="H386" i="15"/>
  <c r="J385" i="15"/>
  <c r="H385" i="15"/>
  <c r="J384" i="15"/>
  <c r="H384" i="15"/>
  <c r="J383" i="15"/>
  <c r="H383" i="15"/>
  <c r="J382" i="15"/>
  <c r="H382" i="15"/>
  <c r="J381" i="15"/>
  <c r="H381" i="15"/>
  <c r="J380" i="15"/>
  <c r="H380" i="15"/>
  <c r="J379" i="15"/>
  <c r="H379" i="15"/>
  <c r="J378" i="15"/>
  <c r="H378" i="15"/>
  <c r="J377" i="15"/>
  <c r="H377" i="15"/>
  <c r="J376" i="15"/>
  <c r="H376" i="15"/>
  <c r="J375" i="15"/>
  <c r="H375" i="15"/>
  <c r="J374" i="15"/>
  <c r="H374" i="15"/>
  <c r="J373" i="15"/>
  <c r="H373" i="15"/>
  <c r="J372" i="15"/>
  <c r="H372" i="15"/>
  <c r="J371" i="15"/>
  <c r="H371" i="15"/>
  <c r="J370" i="15"/>
  <c r="H370" i="15"/>
  <c r="J369" i="15"/>
  <c r="H369" i="15"/>
  <c r="J368" i="15"/>
  <c r="H368" i="15"/>
  <c r="J367" i="15"/>
  <c r="H367" i="15"/>
  <c r="J366" i="15"/>
  <c r="H366" i="15"/>
  <c r="J365" i="15"/>
  <c r="H365" i="15"/>
  <c r="J364" i="15"/>
  <c r="H364" i="15"/>
  <c r="J363" i="15"/>
  <c r="H363" i="15"/>
  <c r="J362" i="15"/>
  <c r="H362" i="15"/>
  <c r="J361" i="15"/>
  <c r="H361" i="15"/>
  <c r="J360" i="15"/>
  <c r="H360" i="15"/>
  <c r="J359" i="15"/>
  <c r="H359" i="15"/>
  <c r="J358" i="15"/>
  <c r="H358" i="15"/>
  <c r="J357" i="15"/>
  <c r="H357" i="15"/>
  <c r="J356" i="15"/>
  <c r="H356" i="15"/>
  <c r="J355" i="15"/>
  <c r="H355" i="15"/>
  <c r="J354" i="15"/>
  <c r="H354" i="15"/>
  <c r="J353" i="15"/>
  <c r="H353" i="15"/>
  <c r="J352" i="15"/>
  <c r="H352" i="15"/>
  <c r="J351" i="15"/>
  <c r="H351" i="15"/>
  <c r="J350" i="15"/>
  <c r="H350" i="15"/>
  <c r="J349" i="15"/>
  <c r="H349" i="15"/>
  <c r="J348" i="15"/>
  <c r="H348" i="15"/>
  <c r="J347" i="15"/>
  <c r="H347" i="15"/>
  <c r="J346" i="15"/>
  <c r="H346" i="15"/>
  <c r="J345" i="15"/>
  <c r="H345" i="15"/>
  <c r="J344" i="15"/>
  <c r="H344" i="15"/>
  <c r="J343" i="15"/>
  <c r="H343" i="15"/>
  <c r="J342" i="15"/>
  <c r="H342" i="15"/>
  <c r="J341" i="15"/>
  <c r="H341" i="15"/>
  <c r="J340" i="15"/>
  <c r="H340" i="15"/>
  <c r="J339" i="15"/>
  <c r="H339" i="15"/>
  <c r="J338" i="15"/>
  <c r="H338" i="15"/>
  <c r="J337" i="15"/>
  <c r="H337" i="15"/>
  <c r="J336" i="15"/>
  <c r="H336" i="15"/>
  <c r="J335" i="15"/>
  <c r="H335" i="15"/>
  <c r="J334" i="15"/>
  <c r="H334" i="15"/>
  <c r="J333" i="15"/>
  <c r="H333" i="15"/>
  <c r="J332" i="15"/>
  <c r="H332" i="15"/>
  <c r="J331" i="15"/>
  <c r="H331" i="15"/>
  <c r="J330" i="15"/>
  <c r="H330" i="15"/>
  <c r="J329" i="15"/>
  <c r="H329" i="15"/>
  <c r="J328" i="15"/>
  <c r="H328" i="15"/>
  <c r="J327" i="15"/>
  <c r="H327" i="15"/>
  <c r="J326" i="15"/>
  <c r="H326" i="15"/>
  <c r="J325" i="15"/>
  <c r="H325" i="15"/>
  <c r="J324" i="15"/>
  <c r="H324" i="15"/>
  <c r="J323" i="15"/>
  <c r="H323" i="15"/>
  <c r="J322" i="15"/>
  <c r="H322" i="15"/>
  <c r="J321" i="15"/>
  <c r="H321" i="15"/>
  <c r="J320" i="15"/>
  <c r="H320" i="15"/>
  <c r="J319" i="15"/>
  <c r="H319" i="15"/>
  <c r="J318" i="15"/>
  <c r="H318" i="15"/>
  <c r="J317" i="15"/>
  <c r="H317" i="15"/>
  <c r="J316" i="15"/>
  <c r="H316" i="15"/>
  <c r="J315" i="15"/>
  <c r="H315" i="15"/>
  <c r="J314" i="15"/>
  <c r="H314" i="15"/>
  <c r="J313" i="15"/>
  <c r="H313" i="15"/>
  <c r="J312" i="15"/>
  <c r="H312" i="15"/>
  <c r="J311" i="15"/>
  <c r="H311" i="15"/>
  <c r="J310" i="15"/>
  <c r="H310" i="15"/>
  <c r="J309" i="15"/>
  <c r="H309" i="15"/>
  <c r="J308" i="15"/>
  <c r="H308" i="15"/>
  <c r="J307" i="15"/>
  <c r="H307" i="15"/>
  <c r="J306" i="15"/>
  <c r="H306" i="15"/>
  <c r="J305" i="15"/>
  <c r="H305" i="15"/>
  <c r="J304" i="15"/>
  <c r="H304" i="15"/>
  <c r="J303" i="15"/>
  <c r="H303" i="15"/>
  <c r="J302" i="15"/>
  <c r="H302" i="15"/>
  <c r="J301" i="15"/>
  <c r="H301" i="15"/>
  <c r="J300" i="15"/>
  <c r="H300" i="15"/>
  <c r="J299" i="15"/>
  <c r="H299" i="15"/>
  <c r="J298" i="15"/>
  <c r="H298" i="15"/>
  <c r="J297" i="15"/>
  <c r="H297" i="15"/>
  <c r="J296" i="15"/>
  <c r="H296" i="15"/>
  <c r="J295" i="15"/>
  <c r="H295" i="15"/>
  <c r="J294" i="15"/>
  <c r="H294" i="15"/>
  <c r="J293" i="15"/>
  <c r="H293" i="15"/>
  <c r="J292" i="15"/>
  <c r="H292" i="15"/>
  <c r="J291" i="15"/>
  <c r="H291" i="15"/>
  <c r="J290" i="15"/>
  <c r="H290" i="15"/>
  <c r="J289" i="15"/>
  <c r="H289" i="15"/>
  <c r="J288" i="15"/>
  <c r="H288" i="15"/>
  <c r="J287" i="15"/>
  <c r="H287" i="15"/>
  <c r="J286" i="15"/>
  <c r="H286" i="15"/>
  <c r="J285" i="15"/>
  <c r="H285" i="15"/>
  <c r="J284" i="15"/>
  <c r="H284" i="15"/>
  <c r="J283" i="15"/>
  <c r="H283" i="15"/>
  <c r="J282" i="15"/>
  <c r="H282" i="15"/>
  <c r="J281" i="15"/>
  <c r="H281" i="15"/>
  <c r="J280" i="15"/>
  <c r="H280" i="15"/>
  <c r="J279" i="15"/>
  <c r="H279" i="15"/>
  <c r="J278" i="15"/>
  <c r="H278" i="15"/>
  <c r="J277" i="15"/>
  <c r="H277" i="15"/>
  <c r="J276" i="15"/>
  <c r="H276" i="15"/>
  <c r="J275" i="15"/>
  <c r="H275" i="15"/>
  <c r="J274" i="15"/>
  <c r="H274" i="15"/>
  <c r="J273" i="15"/>
  <c r="H273" i="15"/>
  <c r="J272" i="15"/>
  <c r="H272" i="15"/>
  <c r="J271" i="15"/>
  <c r="H271" i="15"/>
  <c r="J270" i="15"/>
  <c r="H270" i="15"/>
  <c r="J269" i="15"/>
  <c r="H269" i="15"/>
  <c r="J268" i="15"/>
  <c r="H268" i="15"/>
  <c r="J267" i="15"/>
  <c r="H267" i="15"/>
  <c r="J266" i="15"/>
  <c r="H266" i="15"/>
  <c r="J265" i="15"/>
  <c r="H265" i="15"/>
  <c r="J264" i="15"/>
  <c r="H264" i="15"/>
  <c r="J263" i="15"/>
  <c r="H263" i="15"/>
  <c r="J262" i="15"/>
  <c r="H262" i="15"/>
  <c r="J261" i="15"/>
  <c r="H261" i="15"/>
  <c r="J260" i="15"/>
  <c r="H260" i="15"/>
  <c r="J259" i="15"/>
  <c r="H259" i="15"/>
  <c r="J258" i="15"/>
  <c r="H258" i="15"/>
  <c r="J257" i="15"/>
  <c r="H257" i="15"/>
  <c r="J256" i="15"/>
  <c r="H256" i="15"/>
  <c r="J255" i="15"/>
  <c r="H255" i="15"/>
  <c r="J254" i="15"/>
  <c r="H254" i="15"/>
  <c r="J253" i="15"/>
  <c r="H253" i="15"/>
  <c r="J252" i="15"/>
  <c r="H252" i="15"/>
  <c r="J251" i="15"/>
  <c r="H251" i="15"/>
  <c r="J250" i="15"/>
  <c r="H250" i="15"/>
  <c r="J249" i="15"/>
  <c r="H249" i="15"/>
  <c r="J248" i="15"/>
  <c r="H248" i="15"/>
  <c r="J247" i="15"/>
  <c r="H247" i="15"/>
  <c r="J246" i="15"/>
  <c r="H246" i="15"/>
  <c r="J245" i="15"/>
  <c r="H245" i="15"/>
  <c r="J244" i="15"/>
  <c r="H244" i="15"/>
  <c r="J243" i="15"/>
  <c r="H243" i="15"/>
  <c r="J242" i="15"/>
  <c r="H242" i="15"/>
  <c r="J241" i="15"/>
  <c r="H241" i="15"/>
  <c r="J240" i="15"/>
  <c r="H240" i="15"/>
  <c r="J239" i="15"/>
  <c r="H239" i="15"/>
  <c r="J238" i="15"/>
  <c r="H238" i="15"/>
  <c r="J237" i="15"/>
  <c r="H237" i="15"/>
  <c r="J236" i="15"/>
  <c r="H236" i="15"/>
  <c r="J235" i="15"/>
  <c r="H235" i="15"/>
  <c r="J234" i="15"/>
  <c r="H234" i="15"/>
  <c r="J233" i="15"/>
  <c r="H233" i="15"/>
  <c r="J232" i="15"/>
  <c r="H232" i="15"/>
  <c r="J231" i="15"/>
  <c r="H231" i="15"/>
  <c r="J230" i="15"/>
  <c r="H230" i="15"/>
  <c r="J229" i="15"/>
  <c r="H229" i="15"/>
  <c r="J228" i="15"/>
  <c r="H228" i="15"/>
  <c r="J227" i="15"/>
  <c r="H227" i="15"/>
  <c r="J226" i="15"/>
  <c r="H226" i="15"/>
  <c r="J225" i="15"/>
  <c r="H225" i="15"/>
  <c r="J224" i="15"/>
  <c r="H224" i="15"/>
  <c r="J223" i="15"/>
  <c r="H223" i="15"/>
  <c r="J222" i="15"/>
  <c r="H222" i="15"/>
  <c r="J221" i="15"/>
  <c r="H221" i="15"/>
  <c r="J220" i="15"/>
  <c r="H220" i="15"/>
  <c r="J219" i="15"/>
  <c r="H219" i="15"/>
  <c r="J218" i="15"/>
  <c r="H218" i="15"/>
  <c r="J217" i="15"/>
  <c r="H217" i="15"/>
  <c r="J216" i="15"/>
  <c r="H216" i="15"/>
  <c r="J215" i="15"/>
  <c r="H215" i="15"/>
  <c r="J214" i="15"/>
  <c r="H214" i="15"/>
  <c r="J213" i="15"/>
  <c r="H213" i="15"/>
  <c r="J212" i="15"/>
  <c r="H212" i="15"/>
  <c r="J211" i="15"/>
  <c r="H211" i="15"/>
  <c r="J210" i="15"/>
  <c r="H210" i="15"/>
  <c r="J209" i="15"/>
  <c r="H209" i="15"/>
  <c r="J208" i="15"/>
  <c r="H208" i="15"/>
  <c r="J207" i="15"/>
  <c r="H207" i="15"/>
  <c r="J206" i="15"/>
  <c r="H206" i="15"/>
  <c r="J205" i="15"/>
  <c r="H205" i="15"/>
  <c r="J204" i="15"/>
  <c r="H204" i="15"/>
  <c r="J203" i="15"/>
  <c r="H203" i="15"/>
  <c r="J202" i="15"/>
  <c r="H202" i="15"/>
  <c r="J201" i="15"/>
  <c r="H201" i="15"/>
  <c r="J200" i="15"/>
  <c r="H200" i="15"/>
  <c r="J199" i="15"/>
  <c r="H199" i="15"/>
  <c r="J198" i="15"/>
  <c r="H198" i="15"/>
  <c r="J197" i="15"/>
  <c r="H197" i="15"/>
  <c r="J196" i="15"/>
  <c r="H196" i="15"/>
  <c r="J195" i="15"/>
  <c r="H195" i="15"/>
  <c r="J194" i="15"/>
  <c r="H194" i="15"/>
  <c r="J193" i="15"/>
  <c r="H193" i="15"/>
  <c r="J192" i="15"/>
  <c r="H192" i="15"/>
  <c r="J191" i="15"/>
  <c r="H191" i="15"/>
  <c r="J190" i="15"/>
  <c r="H190" i="15"/>
  <c r="J189" i="15"/>
  <c r="H189" i="15"/>
  <c r="J188" i="15"/>
  <c r="H188" i="15"/>
  <c r="J187" i="15"/>
  <c r="H187" i="15"/>
  <c r="J186" i="15"/>
  <c r="H186" i="15"/>
  <c r="J185" i="15"/>
  <c r="H185" i="15"/>
  <c r="J184" i="15"/>
  <c r="H184" i="15"/>
  <c r="J183" i="15"/>
  <c r="H183" i="15"/>
  <c r="J182" i="15"/>
  <c r="H182" i="15"/>
  <c r="J181" i="15"/>
  <c r="H181" i="15"/>
  <c r="J180" i="15"/>
  <c r="H180" i="15"/>
  <c r="J179" i="15"/>
  <c r="H179" i="15"/>
  <c r="J178" i="15"/>
  <c r="H178" i="15"/>
  <c r="J177" i="15"/>
  <c r="H177" i="15"/>
  <c r="J176" i="15"/>
  <c r="H176" i="15"/>
  <c r="J175" i="15"/>
  <c r="H175" i="15"/>
  <c r="J174" i="15"/>
  <c r="H174" i="15"/>
  <c r="J173" i="15"/>
  <c r="H173" i="15"/>
  <c r="J172" i="15"/>
  <c r="H172" i="15"/>
  <c r="J171" i="15"/>
  <c r="H171" i="15"/>
  <c r="J170" i="15"/>
  <c r="H170" i="15"/>
  <c r="J169" i="15"/>
  <c r="H169" i="15"/>
  <c r="J168" i="15"/>
  <c r="H168" i="15"/>
  <c r="J167" i="15"/>
  <c r="H167" i="15"/>
  <c r="J166" i="15"/>
  <c r="H166" i="15"/>
  <c r="J165" i="15"/>
  <c r="H165" i="15"/>
  <c r="J164" i="15"/>
  <c r="H164" i="15"/>
  <c r="J163" i="15"/>
  <c r="H163" i="15"/>
  <c r="J162" i="15"/>
  <c r="H162" i="15"/>
  <c r="J161" i="15"/>
  <c r="H161" i="15"/>
  <c r="J160" i="15"/>
  <c r="H160" i="15"/>
  <c r="J159" i="15"/>
  <c r="H159" i="15"/>
  <c r="J158" i="15"/>
  <c r="H158" i="15"/>
  <c r="J157" i="15"/>
  <c r="H157" i="15"/>
  <c r="J156" i="15"/>
  <c r="H156" i="15"/>
  <c r="J155" i="15"/>
  <c r="H155" i="15"/>
  <c r="J154" i="15"/>
  <c r="H154" i="15"/>
  <c r="J153" i="15"/>
  <c r="H153" i="15"/>
  <c r="J152" i="15"/>
  <c r="H152" i="15"/>
  <c r="J151" i="15"/>
  <c r="H151" i="15"/>
  <c r="J150" i="15"/>
  <c r="H150" i="15"/>
  <c r="J149" i="15"/>
  <c r="H149" i="15"/>
  <c r="J148" i="15"/>
  <c r="H148" i="15"/>
  <c r="J147" i="15"/>
  <c r="H147" i="15"/>
  <c r="J146" i="15"/>
  <c r="H146" i="15"/>
  <c r="J145" i="15"/>
  <c r="H145" i="15"/>
  <c r="J144" i="15"/>
  <c r="H144" i="15"/>
  <c r="J143" i="15"/>
  <c r="H143" i="15"/>
  <c r="J142" i="15"/>
  <c r="H142" i="15"/>
  <c r="J141" i="15"/>
  <c r="H141" i="15"/>
  <c r="J140" i="15"/>
  <c r="H140" i="15"/>
  <c r="J139" i="15"/>
  <c r="H139" i="15"/>
  <c r="J138" i="15"/>
  <c r="H138" i="15"/>
  <c r="J137" i="15"/>
  <c r="H137" i="15"/>
  <c r="J136" i="15"/>
  <c r="H136" i="15"/>
  <c r="J135" i="15"/>
  <c r="H135" i="15"/>
  <c r="J134" i="15"/>
  <c r="H134" i="15"/>
  <c r="J133" i="15"/>
  <c r="H133" i="15"/>
  <c r="J132" i="15"/>
  <c r="H132" i="15"/>
  <c r="J131" i="15"/>
  <c r="H131" i="15"/>
  <c r="J130" i="15"/>
  <c r="H130" i="15"/>
  <c r="J129" i="15"/>
  <c r="H129" i="15"/>
  <c r="J128" i="15"/>
  <c r="H128" i="15"/>
  <c r="J127" i="15"/>
  <c r="H127" i="15"/>
  <c r="J126" i="15"/>
  <c r="H126" i="15"/>
  <c r="J125" i="15"/>
  <c r="H125" i="15"/>
  <c r="J124" i="15"/>
  <c r="H124" i="15"/>
  <c r="J123" i="15"/>
  <c r="H123" i="15"/>
  <c r="J122" i="15"/>
  <c r="H122" i="15"/>
  <c r="J121" i="15"/>
  <c r="H121" i="15"/>
  <c r="J120" i="15"/>
  <c r="H120" i="15"/>
  <c r="J119" i="15"/>
  <c r="H119" i="15"/>
  <c r="J118" i="15"/>
  <c r="H118" i="15"/>
  <c r="J117" i="15"/>
  <c r="H117" i="15"/>
  <c r="J116" i="15"/>
  <c r="H116" i="15"/>
  <c r="J115" i="15"/>
  <c r="H115" i="15"/>
  <c r="J114" i="15"/>
  <c r="H114" i="15"/>
  <c r="J113" i="15"/>
  <c r="H113" i="15"/>
  <c r="J112" i="15"/>
  <c r="H112" i="15"/>
  <c r="J111" i="15"/>
  <c r="H111" i="15"/>
  <c r="J110" i="15"/>
  <c r="H110" i="15"/>
  <c r="J109" i="15"/>
  <c r="H109" i="15"/>
  <c r="J108" i="15"/>
  <c r="H108" i="15"/>
  <c r="J107" i="15"/>
  <c r="H107" i="15"/>
  <c r="J106" i="15"/>
  <c r="H106" i="15"/>
  <c r="J105" i="15"/>
  <c r="H105" i="15"/>
  <c r="J104" i="15"/>
  <c r="H104" i="15"/>
  <c r="J103" i="15"/>
  <c r="H103" i="15"/>
  <c r="J102" i="15"/>
  <c r="H102" i="15"/>
  <c r="J101" i="15"/>
  <c r="H101" i="15"/>
  <c r="J100" i="15"/>
  <c r="H100" i="15"/>
  <c r="J99" i="15"/>
  <c r="H99" i="15"/>
  <c r="J98" i="15"/>
  <c r="H98" i="15"/>
  <c r="J97" i="15"/>
  <c r="H97" i="15"/>
  <c r="J96" i="15"/>
  <c r="H96" i="15"/>
  <c r="J95" i="15"/>
  <c r="H95" i="15"/>
  <c r="J94" i="15"/>
  <c r="H94" i="15"/>
  <c r="J93" i="15"/>
  <c r="H93" i="15"/>
  <c r="J92" i="15"/>
  <c r="H92" i="15"/>
  <c r="J91" i="15"/>
  <c r="H91" i="15"/>
  <c r="J90" i="15"/>
  <c r="H90" i="15"/>
  <c r="J89" i="15"/>
  <c r="H89" i="15"/>
  <c r="J88" i="15"/>
  <c r="H88" i="15"/>
  <c r="J87" i="15"/>
  <c r="H87" i="15"/>
  <c r="J86" i="15"/>
  <c r="H86" i="15"/>
  <c r="J85" i="15"/>
  <c r="H85" i="15"/>
  <c r="J84" i="15"/>
  <c r="H84" i="15"/>
  <c r="J83" i="15"/>
  <c r="H83" i="15"/>
  <c r="J82" i="15"/>
  <c r="H82" i="15"/>
  <c r="J81" i="15"/>
  <c r="H81" i="15"/>
  <c r="J80" i="15"/>
  <c r="H80" i="15"/>
  <c r="J79" i="15"/>
  <c r="H79" i="15"/>
  <c r="J78" i="15"/>
  <c r="H78" i="15"/>
  <c r="J77" i="15"/>
  <c r="H77" i="15"/>
  <c r="J76" i="15"/>
  <c r="H76" i="15"/>
  <c r="J75" i="15"/>
  <c r="H75" i="15"/>
  <c r="J74" i="15"/>
  <c r="H74" i="15"/>
  <c r="J73" i="15"/>
  <c r="H73" i="15"/>
  <c r="J72" i="15"/>
  <c r="H72" i="15"/>
  <c r="J71" i="15"/>
  <c r="H71" i="15"/>
  <c r="J70" i="15"/>
  <c r="H70" i="15"/>
  <c r="J69" i="15"/>
  <c r="H69" i="15"/>
  <c r="J68" i="15"/>
  <c r="H68" i="15"/>
  <c r="J67" i="15"/>
  <c r="H67" i="15"/>
  <c r="J66" i="15"/>
  <c r="H66" i="15"/>
  <c r="J65" i="15"/>
  <c r="H65" i="15"/>
  <c r="J64" i="15"/>
  <c r="H64" i="15"/>
  <c r="J63" i="15"/>
  <c r="H63" i="15"/>
  <c r="J62" i="15"/>
  <c r="H62" i="15"/>
  <c r="J61" i="15"/>
  <c r="H61" i="15"/>
  <c r="J60" i="15"/>
  <c r="H60" i="15"/>
  <c r="J59" i="15"/>
  <c r="H59" i="15"/>
  <c r="J58" i="15"/>
  <c r="H58" i="15"/>
  <c r="J57" i="15"/>
  <c r="H57" i="15"/>
  <c r="J56" i="15"/>
  <c r="H56" i="15"/>
  <c r="J55" i="15"/>
  <c r="H55" i="15"/>
  <c r="J54" i="15"/>
  <c r="H54" i="15"/>
  <c r="J53" i="15"/>
  <c r="H53" i="15"/>
  <c r="J52" i="15"/>
  <c r="H52" i="15"/>
  <c r="J51" i="15"/>
  <c r="H51" i="15"/>
  <c r="J50" i="15"/>
  <c r="H50" i="15"/>
  <c r="J49" i="15"/>
  <c r="H49" i="15"/>
  <c r="J48" i="15"/>
  <c r="H48" i="15"/>
  <c r="J47" i="15"/>
  <c r="H47" i="15"/>
  <c r="J46" i="15"/>
  <c r="H46" i="15"/>
  <c r="J45" i="15"/>
  <c r="H45" i="15"/>
  <c r="J44" i="15"/>
  <c r="H44" i="15"/>
  <c r="J43" i="15"/>
  <c r="H43" i="15"/>
  <c r="J42" i="15"/>
  <c r="H42" i="15"/>
  <c r="J41" i="15"/>
  <c r="H41" i="15"/>
  <c r="J40" i="15"/>
  <c r="H40" i="15"/>
  <c r="J39" i="15"/>
  <c r="H39" i="15"/>
  <c r="J38" i="15"/>
  <c r="H38" i="15"/>
  <c r="J37" i="15"/>
  <c r="H37" i="15"/>
  <c r="J36" i="15"/>
  <c r="H36" i="15"/>
  <c r="J35" i="15"/>
  <c r="H35" i="15"/>
  <c r="J34" i="15"/>
  <c r="H34" i="15"/>
  <c r="J33" i="15"/>
  <c r="H33" i="15"/>
  <c r="J32" i="15"/>
  <c r="H32" i="15"/>
  <c r="J31" i="15"/>
  <c r="H31" i="15"/>
  <c r="J30" i="15"/>
  <c r="H30" i="15"/>
  <c r="J29" i="15"/>
  <c r="H29" i="15"/>
  <c r="J28" i="15"/>
  <c r="H28" i="15"/>
  <c r="J27" i="15"/>
  <c r="H27" i="15"/>
  <c r="J26" i="15"/>
  <c r="H26" i="15"/>
  <c r="J25" i="15"/>
  <c r="H25" i="15"/>
  <c r="J24" i="15"/>
  <c r="H24" i="15"/>
  <c r="J23" i="15"/>
  <c r="H23" i="15"/>
  <c r="J22" i="15"/>
  <c r="H22" i="15"/>
  <c r="J21" i="15"/>
  <c r="H21" i="15"/>
  <c r="J20" i="15"/>
  <c r="H20" i="15"/>
  <c r="J19" i="15"/>
  <c r="H19" i="15"/>
  <c r="J18" i="15"/>
  <c r="H18" i="15"/>
  <c r="J17" i="15"/>
  <c r="H17" i="15"/>
  <c r="J16" i="15"/>
  <c r="H16" i="15"/>
  <c r="J15" i="15"/>
  <c r="H15" i="15"/>
  <c r="J14" i="15"/>
  <c r="H14" i="15"/>
  <c r="J13" i="15"/>
  <c r="H13" i="15"/>
  <c r="J12" i="15"/>
  <c r="H12" i="15"/>
  <c r="J11" i="15"/>
  <c r="H11" i="15"/>
  <c r="J10" i="15"/>
  <c r="H10" i="15"/>
  <c r="J9" i="15"/>
  <c r="H9" i="15"/>
  <c r="J8" i="15"/>
  <c r="H8" i="15"/>
  <c r="J7" i="15"/>
  <c r="H7" i="15"/>
  <c r="J6" i="15"/>
  <c r="H6" i="15"/>
  <c r="J5" i="15"/>
  <c r="H5" i="15"/>
  <c r="J4" i="15"/>
  <c r="H4" i="15"/>
  <c r="J3" i="15"/>
  <c r="H3" i="15"/>
  <c r="J2" i="15"/>
  <c r="H2" i="15"/>
  <c r="K31" i="14"/>
  <c r="J26" i="14"/>
  <c r="J33" i="14" s="1"/>
  <c r="I26" i="14"/>
  <c r="I33" i="14" s="1"/>
  <c r="G26" i="14"/>
  <c r="E26" i="14"/>
  <c r="D26" i="14"/>
  <c r="C26" i="14"/>
  <c r="K23" i="14"/>
  <c r="K22" i="14"/>
  <c r="K21" i="14"/>
  <c r="K20" i="14"/>
  <c r="K19" i="14"/>
  <c r="K18" i="14"/>
  <c r="I15" i="14"/>
  <c r="I16" i="14" s="1"/>
  <c r="K14" i="14"/>
  <c r="H51" i="13"/>
  <c r="E19" i="13"/>
  <c r="J19" i="13"/>
  <c r="H41" i="13"/>
  <c r="H50" i="13"/>
  <c r="H49" i="13"/>
  <c r="H48" i="13"/>
  <c r="H47" i="13"/>
  <c r="E35" i="13"/>
  <c r="F44" i="13"/>
  <c r="C33" i="14" l="1"/>
  <c r="K26" i="14"/>
  <c r="L27" i="14" s="1"/>
  <c r="G29" i="14"/>
  <c r="G33" i="14"/>
  <c r="D29" i="14"/>
  <c r="D33" i="14"/>
  <c r="E33" i="14"/>
  <c r="J29" i="14"/>
  <c r="I29" i="14"/>
  <c r="I17" i="14"/>
  <c r="H29" i="14"/>
  <c r="F28" i="14"/>
  <c r="J28" i="14"/>
  <c r="G28" i="14"/>
  <c r="I28" i="14"/>
  <c r="H28" i="14"/>
  <c r="C28" i="14"/>
  <c r="D28" i="14"/>
  <c r="E28" i="14"/>
  <c r="K33" i="14" l="1"/>
  <c r="K28" i="14"/>
  <c r="D39" i="13" l="1"/>
  <c r="D38" i="13"/>
  <c r="D33" i="13"/>
  <c r="D37" i="13" l="1"/>
  <c r="H53" i="13" s="1"/>
  <c r="F35" i="13"/>
  <c r="E33" i="13"/>
  <c r="F33" i="13" s="1"/>
  <c r="E31" i="13"/>
  <c r="F31" i="13" s="1"/>
  <c r="E29" i="13"/>
  <c r="H29" i="13" s="1"/>
  <c r="E28" i="13"/>
  <c r="D27" i="13"/>
  <c r="E25" i="13"/>
  <c r="E24" i="13"/>
  <c r="E23" i="13"/>
  <c r="H25" i="13" l="1"/>
  <c r="I25" i="13"/>
  <c r="G25" i="13"/>
  <c r="I24" i="13"/>
  <c r="H24" i="13"/>
  <c r="G24" i="13"/>
  <c r="E22" i="13"/>
  <c r="I23" i="13"/>
  <c r="G23" i="13"/>
  <c r="H23" i="13"/>
  <c r="E27" i="13"/>
  <c r="I28" i="13"/>
  <c r="H28" i="13"/>
  <c r="H27" i="13" s="1"/>
  <c r="G28" i="13"/>
  <c r="G27" i="13" s="1"/>
  <c r="D22" i="13"/>
  <c r="I29" i="13"/>
  <c r="G29" i="13"/>
  <c r="E17" i="13"/>
  <c r="J17" i="13" s="1"/>
  <c r="H22" i="13" l="1"/>
  <c r="G22" i="13"/>
  <c r="I22" i="13"/>
  <c r="I27" i="13"/>
  <c r="E15" i="13"/>
  <c r="J15" i="13" s="1"/>
  <c r="E14" i="13"/>
  <c r="J14" i="13" s="1"/>
  <c r="E13" i="13"/>
  <c r="E11" i="13"/>
  <c r="J11" i="13" s="1"/>
  <c r="E10" i="13"/>
  <c r="J10" i="13" s="1"/>
  <c r="E9" i="13"/>
  <c r="J9" i="13" s="1"/>
  <c r="D8" i="13"/>
  <c r="E6" i="13"/>
  <c r="J6" i="13" s="1"/>
  <c r="E5" i="13"/>
  <c r="J5" i="13" s="1"/>
  <c r="E4" i="13"/>
  <c r="J4" i="13" s="1"/>
  <c r="H54" i="13"/>
  <c r="J13" i="13" l="1"/>
  <c r="E8" i="13"/>
  <c r="J3" i="13"/>
  <c r="E3" i="13"/>
  <c r="D12" i="11"/>
  <c r="H30" i="11"/>
  <c r="H29" i="11"/>
  <c r="H28" i="11"/>
  <c r="H27" i="11"/>
  <c r="F26" i="11"/>
  <c r="H34" i="11"/>
  <c r="H33" i="11"/>
  <c r="D20" i="11"/>
  <c r="D19" i="11"/>
  <c r="D18" i="11"/>
  <c r="H36" i="10"/>
  <c r="E36" i="10"/>
  <c r="F27" i="11" l="1"/>
  <c r="D16" i="11" s="1"/>
  <c r="D14" i="11"/>
  <c r="I10" i="11"/>
  <c r="H10" i="11"/>
  <c r="G10" i="11"/>
  <c r="I5" i="11"/>
  <c r="H6" i="11"/>
  <c r="H4" i="11"/>
  <c r="H5" i="11"/>
  <c r="G4" i="11"/>
  <c r="G5" i="11"/>
  <c r="G6" i="11"/>
  <c r="G9" i="11"/>
  <c r="G8" i="11"/>
  <c r="D10" i="11"/>
  <c r="D9" i="11"/>
  <c r="D4" i="11"/>
  <c r="D5" i="11"/>
  <c r="D6" i="11"/>
  <c r="D12" i="10" l="1"/>
  <c r="E16" i="11"/>
  <c r="F16" i="11" s="1"/>
  <c r="H31" i="11" s="1"/>
  <c r="E14" i="11"/>
  <c r="F14" i="11" s="1"/>
  <c r="E12" i="11"/>
  <c r="F12" i="11" s="1"/>
  <c r="E10" i="11"/>
  <c r="D8" i="11"/>
  <c r="E6" i="11"/>
  <c r="E5" i="11"/>
  <c r="E4" i="11"/>
  <c r="D5" i="10"/>
  <c r="D6" i="10"/>
  <c r="D4" i="10"/>
  <c r="C39" i="10"/>
  <c r="H21" i="11" l="1"/>
  <c r="H32" i="11"/>
  <c r="I6" i="11"/>
  <c r="E3" i="11"/>
  <c r="I4" i="11"/>
  <c r="I3" i="11" s="1"/>
  <c r="E9" i="11"/>
  <c r="D3" i="11"/>
  <c r="F28" i="10"/>
  <c r="C45" i="10"/>
  <c r="C33" i="10"/>
  <c r="H3" i="11" l="1"/>
  <c r="H9" i="11"/>
  <c r="H8" i="11" s="1"/>
  <c r="I9" i="11"/>
  <c r="I8" i="11" s="1"/>
  <c r="E8" i="11"/>
  <c r="G3" i="11"/>
  <c r="C30" i="9"/>
  <c r="D24" i="10"/>
  <c r="D23" i="10"/>
  <c r="D22" i="10" s="1"/>
  <c r="H37" i="10" s="1"/>
  <c r="H38" i="10" s="1"/>
  <c r="D18" i="10"/>
  <c r="D10" i="10" l="1"/>
  <c r="E10" i="10" s="1"/>
  <c r="H10" i="10" s="1"/>
  <c r="D9" i="10"/>
  <c r="E9" i="10" s="1"/>
  <c r="H9" i="10" s="1"/>
  <c r="H8" i="10" l="1"/>
  <c r="D8" i="10"/>
  <c r="I10" i="10"/>
  <c r="I9" i="10"/>
  <c r="E8" i="10"/>
  <c r="I8" i="10" l="1"/>
  <c r="E18" i="10"/>
  <c r="F18" i="10" s="1"/>
  <c r="H34" i="10" s="1"/>
  <c r="E16" i="10"/>
  <c r="F16" i="10" s="1"/>
  <c r="E14" i="10"/>
  <c r="E13" i="10"/>
  <c r="E6" i="10"/>
  <c r="I6" i="10" s="1"/>
  <c r="E5" i="10"/>
  <c r="H5" i="10" s="1"/>
  <c r="E4" i="10"/>
  <c r="I4" i="10" s="1"/>
  <c r="D3" i="10"/>
  <c r="F19" i="4"/>
  <c r="G38" i="9"/>
  <c r="G36" i="9"/>
  <c r="G35" i="9"/>
  <c r="H32" i="9"/>
  <c r="D42" i="9"/>
  <c r="E42" i="9" s="1"/>
  <c r="G32" i="9"/>
  <c r="G13" i="9"/>
  <c r="H13" i="9"/>
  <c r="E4" i="9"/>
  <c r="F4" i="9"/>
  <c r="F3" i="9"/>
  <c r="E20" i="10" l="1"/>
  <c r="F20" i="10" s="1"/>
  <c r="G14" i="10"/>
  <c r="H14" i="10"/>
  <c r="I14" i="10"/>
  <c r="I13" i="10"/>
  <c r="H13" i="10"/>
  <c r="H12" i="10" s="1"/>
  <c r="G13" i="10"/>
  <c r="G12" i="10" s="1"/>
  <c r="E12" i="10"/>
  <c r="G4" i="10"/>
  <c r="I5" i="10"/>
  <c r="I3" i="10" s="1"/>
  <c r="G6" i="10"/>
  <c r="H6" i="10"/>
  <c r="E3" i="10"/>
  <c r="H4" i="10"/>
  <c r="G5" i="10"/>
  <c r="G39" i="9"/>
  <c r="D23" i="9"/>
  <c r="D25" i="9"/>
  <c r="D24" i="9"/>
  <c r="I12" i="10" l="1"/>
  <c r="H32" i="10"/>
  <c r="H33" i="10"/>
  <c r="H31" i="10"/>
  <c r="H3" i="10"/>
  <c r="G3" i="10"/>
  <c r="H25" i="10" s="1"/>
  <c r="D19" i="9"/>
  <c r="D15" i="9" l="1"/>
  <c r="D14" i="9"/>
  <c r="C37" i="9" l="1"/>
  <c r="E17" i="9"/>
  <c r="H17" i="9" s="1"/>
  <c r="F17" i="9" l="1"/>
  <c r="G26" i="9" s="1"/>
  <c r="F29" i="10" s="1"/>
  <c r="F30" i="10" s="1"/>
  <c r="G17" i="9"/>
  <c r="G37" i="9" l="1"/>
  <c r="C33" i="9"/>
  <c r="C31" i="9"/>
  <c r="E11" i="9" l="1"/>
  <c r="E10" i="9"/>
  <c r="H10" i="9" s="1"/>
  <c r="E9" i="9"/>
  <c r="D8" i="9"/>
  <c r="D3" i="9"/>
  <c r="C34" i="9" s="1"/>
  <c r="E5" i="9"/>
  <c r="E6" i="9"/>
  <c r="D19" i="7"/>
  <c r="G42" i="3"/>
  <c r="E19" i="9"/>
  <c r="F19" i="9" l="1"/>
  <c r="G19" i="9"/>
  <c r="E8" i="9"/>
  <c r="H11" i="9"/>
  <c r="H19" i="9"/>
  <c r="H9" i="9"/>
  <c r="E3" i="9"/>
  <c r="H8" i="9" l="1"/>
  <c r="E15" i="9" l="1"/>
  <c r="E14" i="9"/>
  <c r="D13" i="9"/>
  <c r="C36" i="9" s="1"/>
  <c r="D21" i="9" s="1"/>
  <c r="G24" i="7"/>
  <c r="C31" i="7"/>
  <c r="E21" i="9" l="1"/>
  <c r="F15" i="9"/>
  <c r="F14" i="9"/>
  <c r="E13" i="9"/>
  <c r="H4" i="9"/>
  <c r="H5" i="9"/>
  <c r="F5" i="9"/>
  <c r="G5" i="9"/>
  <c r="F6" i="9"/>
  <c r="G6" i="9"/>
  <c r="H6" i="9"/>
  <c r="G4" i="9"/>
  <c r="D17" i="7"/>
  <c r="H9" i="7"/>
  <c r="G33" i="9" l="1"/>
  <c r="H21" i="9"/>
  <c r="F21" i="9"/>
  <c r="G34" i="9"/>
  <c r="F13" i="9"/>
  <c r="H3" i="9"/>
  <c r="G3" i="9"/>
  <c r="G21" i="9"/>
  <c r="E19" i="7"/>
  <c r="H35" i="3"/>
  <c r="H31" i="3"/>
  <c r="E15" i="7"/>
  <c r="H15" i="7" s="1"/>
  <c r="E14" i="7"/>
  <c r="D13" i="7"/>
  <c r="E13" i="7" l="1"/>
  <c r="H19" i="7"/>
  <c r="G19" i="7"/>
  <c r="F19" i="7"/>
  <c r="G14" i="7"/>
  <c r="H14" i="7"/>
  <c r="H13" i="7" s="1"/>
  <c r="G15" i="7"/>
  <c r="G20" i="7" l="1"/>
  <c r="G27" i="7"/>
  <c r="G28" i="7" s="1"/>
  <c r="G13" i="7"/>
  <c r="E17" i="7" l="1"/>
  <c r="H17" i="7" l="1"/>
  <c r="G17" i="7"/>
  <c r="F17" i="7"/>
  <c r="E11" i="7" l="1"/>
  <c r="H11" i="7" s="1"/>
  <c r="E10" i="7"/>
  <c r="H10" i="7" s="1"/>
  <c r="E9" i="7"/>
  <c r="D8" i="7"/>
  <c r="E6" i="7"/>
  <c r="F6" i="7" s="1"/>
  <c r="E5" i="7"/>
  <c r="F5" i="7" s="1"/>
  <c r="E4" i="7"/>
  <c r="F4" i="7" s="1"/>
  <c r="D3" i="7"/>
  <c r="D35" i="3"/>
  <c r="C61" i="3"/>
  <c r="G4" i="7" l="1"/>
  <c r="E3" i="7"/>
  <c r="G6" i="7"/>
  <c r="G25" i="7" s="1"/>
  <c r="G5" i="7"/>
  <c r="G26" i="7" s="1"/>
  <c r="E8" i="7"/>
  <c r="H8" i="7"/>
  <c r="F3" i="7"/>
  <c r="C47" i="3"/>
  <c r="G3" i="7" l="1"/>
  <c r="E20" i="3"/>
  <c r="H20" i="3" s="1"/>
  <c r="E19" i="3"/>
  <c r="H19" i="3" s="1"/>
  <c r="D40" i="3"/>
  <c r="E32" i="3"/>
  <c r="H32" i="3" s="1"/>
  <c r="E31" i="3"/>
  <c r="G31" i="3" s="1"/>
  <c r="D30" i="3"/>
  <c r="D8" i="3"/>
  <c r="E16" i="3"/>
  <c r="H16" i="3" s="1"/>
  <c r="E15" i="3"/>
  <c r="G15" i="3" s="1"/>
  <c r="E14" i="3"/>
  <c r="F14" i="3" s="1"/>
  <c r="D13" i="3"/>
  <c r="E18" i="3" l="1"/>
  <c r="H18" i="3"/>
  <c r="E30" i="3"/>
  <c r="G32" i="3"/>
  <c r="G30" i="3" s="1"/>
  <c r="H30" i="3"/>
  <c r="H14" i="3"/>
  <c r="H15" i="3"/>
  <c r="F16" i="3"/>
  <c r="G14" i="3"/>
  <c r="F15" i="3"/>
  <c r="F13" i="3" s="1"/>
  <c r="G16" i="3"/>
  <c r="E13" i="3"/>
  <c r="H13" i="3" l="1"/>
  <c r="G13" i="3"/>
  <c r="G30" i="2" l="1"/>
  <c r="D41" i="3" l="1"/>
  <c r="D39" i="3" s="1"/>
  <c r="C64" i="3" s="1"/>
  <c r="C48" i="3" l="1"/>
  <c r="C53" i="3" s="1"/>
  <c r="D37" i="3" s="1"/>
  <c r="E37" i="3" s="1"/>
  <c r="G37" i="3" l="1"/>
  <c r="F37" i="3"/>
  <c r="H37" i="3"/>
  <c r="E35" i="3"/>
  <c r="C63" i="3" l="1"/>
  <c r="H34" i="3"/>
  <c r="G35" i="3"/>
  <c r="F35" i="3"/>
  <c r="E27" i="3" l="1"/>
  <c r="F27" i="3" s="1"/>
  <c r="D26" i="3"/>
  <c r="E24" i="3"/>
  <c r="E23" i="3"/>
  <c r="H23" i="3" s="1"/>
  <c r="D22" i="3"/>
  <c r="E18" i="2"/>
  <c r="E19" i="2"/>
  <c r="E20" i="2"/>
  <c r="E16" i="4"/>
  <c r="F16" i="4" s="1"/>
  <c r="E15" i="4"/>
  <c r="F15" i="4" s="1"/>
  <c r="E14" i="4"/>
  <c r="F14" i="4" s="1"/>
  <c r="F13" i="4" s="1"/>
  <c r="E13" i="4"/>
  <c r="D13" i="4"/>
  <c r="D8" i="4"/>
  <c r="E10" i="4"/>
  <c r="F10" i="4" s="1"/>
  <c r="E11" i="4"/>
  <c r="F11" i="4" s="1"/>
  <c r="E9" i="4"/>
  <c r="F9" i="4" s="1"/>
  <c r="E6" i="4"/>
  <c r="F6" i="4" s="1"/>
  <c r="E5" i="4"/>
  <c r="F5" i="4" s="1"/>
  <c r="E4" i="4"/>
  <c r="F4" i="4" s="1"/>
  <c r="E3" i="4"/>
  <c r="G24" i="3" l="1"/>
  <c r="H24" i="3"/>
  <c r="H22" i="3" s="1"/>
  <c r="E22" i="3"/>
  <c r="G23" i="3"/>
  <c r="G22" i="3" s="1"/>
  <c r="F8" i="4"/>
  <c r="F3" i="4"/>
  <c r="E8" i="4"/>
  <c r="E6" i="3" l="1"/>
  <c r="H6" i="3" s="1"/>
  <c r="E5" i="3"/>
  <c r="H5" i="3" s="1"/>
  <c r="E4" i="3"/>
  <c r="H4" i="3" s="1"/>
  <c r="E3" i="3"/>
  <c r="H3" i="3" l="1"/>
  <c r="F34" i="3"/>
  <c r="G34" i="3"/>
  <c r="D34" i="3"/>
  <c r="E34" i="3" s="1"/>
  <c r="E28" i="3" l="1"/>
  <c r="F28" i="3" s="1"/>
  <c r="E9" i="3"/>
  <c r="H9" i="3" s="1"/>
  <c r="E10" i="3"/>
  <c r="H10" i="3" s="1"/>
  <c r="C62" i="3" s="1"/>
  <c r="E11" i="3"/>
  <c r="H11" i="3" s="1"/>
  <c r="E26" i="2"/>
  <c r="E28" i="2"/>
  <c r="E27" i="2"/>
  <c r="E24" i="2"/>
  <c r="E23" i="2"/>
  <c r="E16" i="2"/>
  <c r="E15" i="2"/>
  <c r="E14" i="2"/>
  <c r="E11" i="2"/>
  <c r="E10" i="2"/>
  <c r="E9" i="2"/>
  <c r="G9" i="2" s="1"/>
  <c r="E4" i="2"/>
  <c r="G4" i="2" s="1"/>
  <c r="E6" i="2"/>
  <c r="E5" i="2"/>
  <c r="E22" i="2"/>
  <c r="E13" i="2"/>
  <c r="E8" i="2"/>
  <c r="E3" i="2"/>
  <c r="H8" i="3" l="1"/>
  <c r="E8" i="3"/>
  <c r="F26" i="3"/>
  <c r="C60" i="3" s="1"/>
  <c r="C65" i="3" s="1"/>
  <c r="E26" i="3"/>
  <c r="G11" i="2" l="1"/>
  <c r="G10" i="2"/>
  <c r="G8" i="2" s="1"/>
  <c r="G5" i="2"/>
  <c r="G6" i="2"/>
  <c r="G7" i="1"/>
  <c r="H7" i="1"/>
  <c r="J7" i="1" s="1"/>
  <c r="I7" i="1"/>
  <c r="J8" i="1"/>
  <c r="J35" i="1"/>
  <c r="I35" i="1"/>
  <c r="H35" i="1"/>
  <c r="G35" i="1"/>
  <c r="J34" i="1"/>
  <c r="I34" i="1"/>
  <c r="H34" i="1"/>
  <c r="G34" i="1"/>
  <c r="G3" i="2" l="1"/>
  <c r="G9" i="1"/>
  <c r="I30" i="1"/>
  <c r="H31" i="1"/>
  <c r="H30" i="1"/>
  <c r="J31" i="1"/>
  <c r="I31" i="1"/>
  <c r="G31" i="1"/>
  <c r="J30" i="1"/>
  <c r="G30" i="1"/>
  <c r="G26" i="1"/>
  <c r="H26" i="1"/>
  <c r="I26" i="1"/>
  <c r="J26" i="1"/>
  <c r="G27" i="1"/>
  <c r="H27" i="1"/>
  <c r="I27" i="1"/>
  <c r="J27" i="1"/>
  <c r="J25" i="1"/>
  <c r="I25" i="1"/>
  <c r="H25" i="1"/>
  <c r="G25" i="1"/>
  <c r="J21" i="1"/>
  <c r="J22" i="1"/>
  <c r="J20" i="1"/>
  <c r="I21" i="1"/>
  <c r="I22" i="1"/>
  <c r="I20" i="1"/>
  <c r="H21" i="1"/>
  <c r="H22" i="1"/>
  <c r="H20" i="1"/>
  <c r="G21" i="1"/>
  <c r="G22" i="1"/>
  <c r="G20" i="1"/>
  <c r="M7" i="1" l="1"/>
  <c r="H8" i="1" l="1"/>
  <c r="H9" i="1"/>
  <c r="G6" i="1"/>
  <c r="H6" i="1" s="1"/>
  <c r="I8" i="1" l="1"/>
  <c r="K8" i="1"/>
  <c r="J6" i="1"/>
  <c r="L6" i="1"/>
  <c r="I6" i="1"/>
  <c r="K6" i="1"/>
  <c r="L7" i="1"/>
  <c r="K7" i="1"/>
  <c r="I9" i="1"/>
  <c r="L9" i="1"/>
  <c r="K9" i="1"/>
  <c r="J9" i="1"/>
  <c r="H10" i="1"/>
  <c r="L8" i="1"/>
  <c r="I13" i="1" l="1"/>
  <c r="J13" i="1" s="1"/>
  <c r="J10" i="1"/>
  <c r="L10" i="1"/>
  <c r="I10" i="1"/>
  <c r="K10" i="1"/>
  <c r="G10" i="1"/>
  <c r="C29" i="14" l="1"/>
  <c r="C17" i="14"/>
  <c r="K15" i="14"/>
  <c r="L15" i="14" s="1"/>
  <c r="E29" i="14"/>
  <c r="K29" i="14" s="1"/>
  <c r="E17" i="14" l="1"/>
  <c r="K17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  <author>Ivanov Andrey</author>
  </authors>
  <commentList>
    <comment ref="G8" authorId="0" shapeId="0" xr:uid="{AF3FBA2F-7BB8-4A96-A71C-8FD1FE3551D2}">
      <text>
        <r>
          <rPr>
            <b/>
            <sz val="9"/>
            <color indexed="81"/>
            <rFont val="Tahoma"/>
            <family val="2"/>
            <charset val="204"/>
          </rPr>
          <t xml:space="preserve">Мария Чудотворцева: без 1 оси
</t>
        </r>
      </text>
    </comment>
    <comment ref="J8" authorId="1" shapeId="0" xr:uid="{7CC50CAC-4280-43DB-AC41-7DAF894379A4}">
      <text>
        <r>
          <rPr>
            <b/>
            <sz val="9"/>
            <color indexed="81"/>
            <rFont val="Tahoma"/>
            <family val="2"/>
            <charset val="204"/>
          </rPr>
          <t>Ivanov Andrey:</t>
        </r>
        <r>
          <rPr>
            <sz val="9"/>
            <color indexed="81"/>
            <rFont val="Tahoma"/>
            <family val="2"/>
            <charset val="204"/>
          </rPr>
          <t xml:space="preserve">
нужно скорректировать объём под смонтированные колонны с 1 по 5 ось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D32" authorId="0" shapeId="0" xr:uid="{7B80F403-F149-411C-996E-FD89601C1D5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2,9994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H32" authorId="0" shapeId="0" xr:uid="{BE89A29C-B1DE-4FC6-AF9E-D32C2F6D2D7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тут вычла 4,93
тн (от 8,9тн 42
колонны)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I33" authorId="0" shapeId="0" xr:uid="{4D10CA24-B21E-4EBA-B650-FFDA5DE7A718}">
      <text>
        <r>
          <rPr>
            <b/>
            <sz val="9"/>
            <color indexed="81"/>
            <rFont val="Tahoma"/>
            <charset val="1"/>
          </rPr>
          <t>Мария Чудотворцева:</t>
        </r>
        <r>
          <rPr>
            <sz val="9"/>
            <color indexed="81"/>
            <rFont val="Tahoma"/>
            <charset val="1"/>
          </rPr>
          <t xml:space="preserve">
-0,714тн пластины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I28" authorId="0" shapeId="0" xr:uid="{B8FFA99C-1673-44D0-8CB5-188635410857}">
      <text>
        <r>
          <rPr>
            <b/>
            <sz val="9"/>
            <color indexed="81"/>
            <rFont val="Tahoma"/>
            <charset val="1"/>
          </rPr>
          <t>Мария Чудотворцева:</t>
        </r>
        <r>
          <rPr>
            <sz val="9"/>
            <color indexed="81"/>
            <rFont val="Tahoma"/>
            <charset val="1"/>
          </rPr>
          <t xml:space="preserve">
-0,714тн пластины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B16" authorId="0" shapeId="0" xr:uid="{5FD5460F-9BEF-435F-A226-0F6D5B157B3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с раздела 2 перенесла 8,018тн и из раздела 8 0,175тн
</t>
        </r>
      </text>
    </comment>
    <comment ref="E16" authorId="0" shapeId="0" xr:uid="{31B65306-C343-4824-8377-8888616A178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перенесла с раздела 3 11,806тн. И с раздела 2 -17,01116тн
</t>
        </r>
      </text>
    </comment>
  </commentList>
</comments>
</file>

<file path=xl/sharedStrings.xml><?xml version="1.0" encoding="utf-8"?>
<sst xmlns="http://schemas.openxmlformats.org/spreadsheetml/2006/main" count="9766" uniqueCount="5003">
  <si>
    <t>Укрупненная сборка О элементы</t>
  </si>
  <si>
    <t>Укрупненная сборка С элементы</t>
  </si>
  <si>
    <t>Укрупненная сборка колонны и надколонники</t>
  </si>
  <si>
    <t>Монтаж элементов 1-5 ось</t>
  </si>
  <si>
    <t>Ед. изм.</t>
  </si>
  <si>
    <t>т</t>
  </si>
  <si>
    <t>Наименование работ</t>
  </si>
  <si>
    <t>№ п/п</t>
  </si>
  <si>
    <t>Вес</t>
  </si>
  <si>
    <t>35% укрупнительная сборка</t>
  </si>
  <si>
    <t>Итого</t>
  </si>
  <si>
    <t>30% монтаж в проектное положение</t>
  </si>
  <si>
    <t>20% выверка и рихтовка</t>
  </si>
  <si>
    <t>10% ИД</t>
  </si>
  <si>
    <t>КС-2 №1 от 19.12.2025г.</t>
  </si>
  <si>
    <t>с коэф</t>
  </si>
  <si>
    <t>КС-2 №2 от 03.02.2026г.</t>
  </si>
  <si>
    <t>укрупненка оставшихся С элементов</t>
  </si>
  <si>
    <t>"О"элемент</t>
  </si>
  <si>
    <t>"С"элемент</t>
  </si>
  <si>
    <t>колонны</t>
  </si>
  <si>
    <t>покрытие</t>
  </si>
  <si>
    <t>перекрытие</t>
  </si>
  <si>
    <t>Колонны с надк.</t>
  </si>
  <si>
    <t xml:space="preserve"> накдлок.</t>
  </si>
  <si>
    <t>на 0,3</t>
  </si>
  <si>
    <t>на 0,35</t>
  </si>
  <si>
    <t>на 0,2</t>
  </si>
  <si>
    <t>на 0,1</t>
  </si>
  <si>
    <t>Антикор.</t>
  </si>
  <si>
    <t>ГФ,м2</t>
  </si>
  <si>
    <t>ПФ,м2</t>
  </si>
  <si>
    <t>ферма</t>
  </si>
  <si>
    <t>с</t>
  </si>
  <si>
    <t>1</t>
  </si>
  <si>
    <t>2</t>
  </si>
  <si>
    <t>3</t>
  </si>
  <si>
    <t>4</t>
  </si>
  <si>
    <t>5</t>
  </si>
  <si>
    <t>6</t>
  </si>
  <si>
    <t>"С" элементом монтаж в проектное положение</t>
  </si>
  <si>
    <t>связи</t>
  </si>
  <si>
    <t>с коэф 1,04</t>
  </si>
  <si>
    <t>Ед, изм,</t>
  </si>
  <si>
    <t>надколонник</t>
  </si>
  <si>
    <t>надколонник 2-5оси</t>
  </si>
  <si>
    <t>колонны 1-5 оси</t>
  </si>
  <si>
    <t>надколонник без 1 оч, 2-9</t>
  </si>
  <si>
    <t>С элементы</t>
  </si>
  <si>
    <t>25% выверка и рихтовка</t>
  </si>
  <si>
    <t>Укрупненная сборка С элементы 2 оч</t>
  </si>
  <si>
    <t>покрытие 4,5-9; 10,5-12; 14,5; 15,5; 16,5; 18,5; 19,5; 20,5; 22,5; 23,5; 24,5</t>
  </si>
  <si>
    <t>колонны 4,5-9; 10,5-12; 14,5; 15,5; 16,5; 18,5; 19,5; 20,5; 22,5; 23,5; 24,5</t>
  </si>
  <si>
    <t>перекрытие 4,5-9; 10,5-12; 14,5; 15,5; 16,5; 18,5; 19,5; 20,5; 22,5; 23,5; 24,5</t>
  </si>
  <si>
    <t>колонны 12; 22,5; 23,5; 24,5</t>
  </si>
  <si>
    <t>покрытие 12; 22,5; 23,5; 24,5</t>
  </si>
  <si>
    <t>перекрытие 12; 22,5; 23,5; 24,5</t>
  </si>
  <si>
    <t>Укрупненная сборка О элементы с 1-4 ось</t>
  </si>
  <si>
    <t>Укрупненная сборка С элементы 4,5-9 оси</t>
  </si>
  <si>
    <t>колонны 10,5-11,5; 14,5; 15,5; 16,5; 18,5; 19,5; 20,5</t>
  </si>
  <si>
    <t>покрытие 10,5-11,5; 14,5; 15,5; 16,5; 18,5; 19,5; 20,5</t>
  </si>
  <si>
    <t>перекрытие 10,5-11,5; 14,5; 15,5; 16,5; 18,5; 19,5; 20,5</t>
  </si>
  <si>
    <t>С элементы 2 оч</t>
  </si>
  <si>
    <t>колонны и надколонник</t>
  </si>
  <si>
    <t>колонны без 1 оси,  2-9</t>
  </si>
  <si>
    <t>Колонны и надколонник (10-17)</t>
  </si>
  <si>
    <t>Колонны и надколонник (6-9 оси)</t>
  </si>
  <si>
    <t>минус связи</t>
  </si>
  <si>
    <t>минус О элементы</t>
  </si>
  <si>
    <t>минус колонны с надколонниками 1оч</t>
  </si>
  <si>
    <t>минус колонны с надколонниками 2оч</t>
  </si>
  <si>
    <t>ИТОГО связей:</t>
  </si>
  <si>
    <t>минус С элементы 1 оч  с 4,5 по 9 ось</t>
  </si>
  <si>
    <t>"С" - элементы (10; 12,5-13)</t>
  </si>
  <si>
    <t>"С" - элементы 4,5-9</t>
  </si>
  <si>
    <t>Монтаж элементов (с 5 по 13 оси)</t>
  </si>
  <si>
    <t>С элемент с 10 по 13 ось</t>
  </si>
  <si>
    <t>колонны с надколонником с 10 по 17 ось</t>
  </si>
  <si>
    <t>Монтаж элементов 6-13 ось</t>
  </si>
  <si>
    <t>Колонны и надколонник (1-5 оси)</t>
  </si>
  <si>
    <t>Элемент</t>
  </si>
  <si>
    <t>Ось</t>
  </si>
  <si>
    <t xml:space="preserve">О элемент </t>
  </si>
  <si>
    <t>А/4-5</t>
  </si>
  <si>
    <t>Б/4-5</t>
  </si>
  <si>
    <t>А/5-6</t>
  </si>
  <si>
    <t>Б/5-6</t>
  </si>
  <si>
    <t>А/6-7</t>
  </si>
  <si>
    <t>Б/6-7</t>
  </si>
  <si>
    <t>А/7-8</t>
  </si>
  <si>
    <t>Б/7-8</t>
  </si>
  <si>
    <t>А/8-9</t>
  </si>
  <si>
    <t>Б/8-9</t>
  </si>
  <si>
    <t>А/10-11</t>
  </si>
  <si>
    <t>Б/10-11</t>
  </si>
  <si>
    <t>А/11-12</t>
  </si>
  <si>
    <t>Б/11-12</t>
  </si>
  <si>
    <t>Б/12-13</t>
  </si>
  <si>
    <t>-</t>
  </si>
  <si>
    <t>ферма с 5 по 13 оси (+1шт,что закрыли пойдет в рихтовку)</t>
  </si>
  <si>
    <t>Грунтование "С" элемента и колонн с надколонниками</t>
  </si>
  <si>
    <t>закрыли</t>
  </si>
  <si>
    <t>закрываем</t>
  </si>
  <si>
    <t>минус С элементы 2 оч с 10 по 13 ось</t>
  </si>
  <si>
    <t xml:space="preserve">всего на 16.03 </t>
  </si>
  <si>
    <t xml:space="preserve">связи </t>
  </si>
  <si>
    <t>минус фермы</t>
  </si>
  <si>
    <t>Колонны и надколонник (10-15)</t>
  </si>
  <si>
    <t xml:space="preserve">колонны </t>
  </si>
  <si>
    <t>грунт</t>
  </si>
  <si>
    <t>укрупн</t>
  </si>
  <si>
    <t>перекрытие и фермы</t>
  </si>
  <si>
    <t>Лист</t>
  </si>
  <si>
    <t>Марка</t>
  </si>
  <si>
    <t>Наименование марки</t>
  </si>
  <si>
    <t>Кол-во, шт.</t>
  </si>
  <si>
    <t>Вес 1-ой, кг</t>
  </si>
  <si>
    <t>Общий вес и проектное количество, кг</t>
  </si>
  <si>
    <t>Выполнено всего с начала работ, кг</t>
  </si>
  <si>
    <t>Остаток, кг</t>
  </si>
  <si>
    <t>Примечание</t>
  </si>
  <si>
    <t>17</t>
  </si>
  <si>
    <t>1Б4-2</t>
  </si>
  <si>
    <t>Балка 1Б4-2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</si>
  <si>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</si>
  <si>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</si>
  <si>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</si>
  <si>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</si>
  <si>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</si>
  <si>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</si>
  <si>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</si>
  <si>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</si>
  <si>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</si>
  <si>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</si>
  <si>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</si>
  <si>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</si>
  <si>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</si>
  <si>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</si>
  <si>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</si>
  <si>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</si>
  <si>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</si>
  <si>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</si>
  <si>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</si>
  <si>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</si>
  <si>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</si>
  <si>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</si>
  <si>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</si>
  <si>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</si>
  <si>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</si>
  <si>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</si>
  <si>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</si>
  <si>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</si>
  <si>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</si>
  <si>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</si>
  <si>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34</t>
  </si>
  <si>
    <t>1Б4-19</t>
  </si>
  <si>
    <t>Балка 1Б4-19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</si>
  <si>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</si>
  <si>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</si>
  <si>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</si>
  <si>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</si>
  <si>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</si>
  <si>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</si>
  <si>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</si>
  <si>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</si>
  <si>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</si>
  <si>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54</t>
  </si>
  <si>
    <t>1Б7-2</t>
  </si>
  <si>
    <t>Балка 1Б7-2</t>
  </si>
  <si>
    <t>76</t>
  </si>
  <si>
    <t>1Б7-24</t>
  </si>
  <si>
    <t>Балка 1Б7-24</t>
  </si>
  <si>
    <t>79</t>
  </si>
  <si>
    <t>1Б7-27</t>
  </si>
  <si>
    <t>Балка 1Б7-27</t>
  </si>
  <si>
    <t>90</t>
  </si>
  <si>
    <t>1Б11-1</t>
  </si>
  <si>
    <t>Балка 1Б11-1</t>
  </si>
  <si>
    <t>91</t>
  </si>
  <si>
    <t>1Б12-1</t>
  </si>
  <si>
    <t>Балка 1Б12-1</t>
  </si>
  <si>
    <t>180</t>
  </si>
  <si>
    <t>1М-2</t>
  </si>
  <si>
    <t>Монтажный элемент 1М-2</t>
  </si>
  <si>
    <t>408</t>
  </si>
  <si>
    <t>1П1-2</t>
  </si>
  <si>
    <t>Прогон 1П1-2</t>
  </si>
  <si>
    <t>410</t>
  </si>
  <si>
    <t>1П1-4</t>
  </si>
  <si>
    <t>Прогон 1П1-4</t>
  </si>
  <si>
    <t>412</t>
  </si>
  <si>
    <t>1П2-2</t>
  </si>
  <si>
    <t>Прогон 1П2-2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</si>
  <si>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</si>
  <si>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</si>
  <si>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</si>
  <si>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</si>
  <si>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</si>
  <si>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</si>
  <si>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</si>
  <si>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</si>
  <si>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</si>
  <si>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419</t>
  </si>
  <si>
    <t>1П2-9</t>
  </si>
  <si>
    <t>Прогон 1П2-9</t>
  </si>
  <si>
    <t>422</t>
  </si>
  <si>
    <t>1П2-12</t>
  </si>
  <si>
    <t>Прогон 1П2-12</t>
  </si>
  <si>
    <t>429</t>
  </si>
  <si>
    <t>1ПП-1</t>
  </si>
  <si>
    <t>Прокладка 1ПП-1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</si>
  <si>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</si>
  <si>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</si>
  <si>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</si>
  <si>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</si>
  <si>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</si>
  <si>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</si>
  <si>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</si>
  <si>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</si>
  <si>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</si>
  <si>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</si>
  <si>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</si>
  <si>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</si>
  <si>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</si>
  <si>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</si>
  <si>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</si>
  <si>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</si>
  <si>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</si>
  <si>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</si>
  <si>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</si>
  <si>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</si>
  <si>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</si>
  <si>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</si>
  <si>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</si>
  <si>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</si>
  <si>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</si>
  <si>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</si>
  <si>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</si>
  <si>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</si>
  <si>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</si>
  <si>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</si>
  <si>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</si>
  <si>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</si>
  <si>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</si>
  <si>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</si>
  <si>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</si>
  <si>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</si>
  <si>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</si>
  <si>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</si>
  <si>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</si>
  <si>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</si>
  <si>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</si>
  <si>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</si>
  <si>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</si>
  <si>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</si>
  <si>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</si>
  <si>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</si>
  <si>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</si>
  <si>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</si>
  <si>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</si>
  <si>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</si>
  <si>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</si>
  <si>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</si>
  <si>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</si>
  <si>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</si>
  <si>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</si>
  <si>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</si>
  <si>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</si>
  <si>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</si>
  <si>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</si>
  <si>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</si>
  <si>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</si>
  <si>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</si>
  <si>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</si>
  <si>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</si>
  <si>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</si>
  <si>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</si>
  <si>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456</t>
  </si>
  <si>
    <t>1РС8-1</t>
  </si>
  <si>
    <t>Распорка 1РС8-1</t>
  </si>
  <si>
    <t>457</t>
  </si>
  <si>
    <t>1РС8-2</t>
  </si>
  <si>
    <t>Распорка 1РС8-2</t>
  </si>
  <si>
    <t>459</t>
  </si>
  <si>
    <t>1РС8-4</t>
  </si>
  <si>
    <t>Распорка 1РС8-4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</si>
  <si>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</si>
  <si>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</si>
  <si>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</si>
  <si>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</si>
  <si>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</si>
  <si>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</si>
  <si>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</si>
  <si>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</si>
  <si>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</si>
  <si>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481</t>
  </si>
  <si>
    <t>1РФ1-1</t>
  </si>
  <si>
    <t>Ригель фахверка 1РФ1-1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</si>
  <si>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</si>
  <si>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</si>
  <si>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</si>
  <si>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</si>
  <si>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</si>
  <si>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</si>
  <si>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</si>
  <si>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</si>
  <si>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</si>
  <si>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</si>
  <si>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</si>
  <si>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</si>
  <si>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</si>
  <si>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</si>
  <si>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</si>
  <si>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</si>
  <si>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</si>
  <si>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</si>
  <si>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494</t>
  </si>
  <si>
    <t>1РФ1-14</t>
  </si>
  <si>
    <t>Ригель фахверка 1РФ1-14</t>
  </si>
  <si>
    <t>510</t>
  </si>
  <si>
    <t>1СВ1-2</t>
  </si>
  <si>
    <t>Связь 1СВ1-2</t>
  </si>
  <si>
    <t>511</t>
  </si>
  <si>
    <t>1СВ1-3</t>
  </si>
  <si>
    <t>Связь 1СВ1-3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</si>
  <si>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</si>
  <si>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</si>
  <si>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</si>
  <si>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</si>
  <si>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</si>
  <si>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</si>
  <si>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</si>
  <si>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</si>
  <si>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</si>
  <si>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</si>
  <si>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</si>
  <si>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</si>
  <si>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339</t>
  </si>
  <si>
    <t>2П2-5</t>
  </si>
  <si>
    <t>Прогон 2П2-5</t>
  </si>
  <si>
    <t>341</t>
  </si>
  <si>
    <t>2П2-7</t>
  </si>
  <si>
    <t>Прогон 2П2-7</t>
  </si>
  <si>
    <t>345</t>
  </si>
  <si>
    <t>2ПП-2</t>
  </si>
  <si>
    <t>Прокладка 2ПП-2</t>
  </si>
  <si>
    <t>347</t>
  </si>
  <si>
    <t>2РС2-1</t>
  </si>
  <si>
    <t>Распорка 2РС2-1</t>
  </si>
  <si>
    <t>349</t>
  </si>
  <si>
    <t>2РС3-1</t>
  </si>
  <si>
    <t>Распорка 2РС3-1</t>
  </si>
  <si>
    <t>350</t>
  </si>
  <si>
    <t>2РС5-1</t>
  </si>
  <si>
    <t>Распорка 2РС5-1</t>
  </si>
  <si>
    <t>351</t>
  </si>
  <si>
    <t>2РС6-1</t>
  </si>
  <si>
    <t>Распорка 2РС6-1</t>
  </si>
  <si>
    <t>352</t>
  </si>
  <si>
    <t>2РС6-2</t>
  </si>
  <si>
    <t>Распорка 2РС6-2</t>
  </si>
  <si>
    <t>353</t>
  </si>
  <si>
    <t>2РС7-1</t>
  </si>
  <si>
    <t>Распорка 2РС7-1</t>
  </si>
  <si>
    <t>405</t>
  </si>
  <si>
    <t>2СВ1-2</t>
  </si>
  <si>
    <t>Связь 2СВ1-2</t>
  </si>
  <si>
    <t>ИТОГО:</t>
  </si>
  <si>
    <t>А/13-14</t>
  </si>
  <si>
    <t>А/12-13</t>
  </si>
  <si>
    <t>А/14-15</t>
  </si>
  <si>
    <t>Б/14-15</t>
  </si>
  <si>
    <t>Б/15-16</t>
  </si>
  <si>
    <t>А/15-16</t>
  </si>
  <si>
    <t>декабрь</t>
  </si>
  <si>
    <t>февраль</t>
  </si>
  <si>
    <t>март1</t>
  </si>
  <si>
    <t>март2</t>
  </si>
  <si>
    <t>Связи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</si>
  <si>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</si>
  <si>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</si>
  <si>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</si>
  <si>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</si>
  <si>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</si>
  <si>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</si>
  <si>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</si>
  <si>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</si>
  <si>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</si>
  <si>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</si>
  <si>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</si>
  <si>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</si>
  <si>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</si>
  <si>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</si>
  <si>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</si>
  <si>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33</t>
  </si>
  <si>
    <t>1Б4-18</t>
  </si>
  <si>
    <t>Балка 1Б4-18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</si>
  <si>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</si>
  <si>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</si>
  <si>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</si>
  <si>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</si>
  <si>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</si>
  <si>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</si>
  <si>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</si>
  <si>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</si>
  <si>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</si>
  <si>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</si>
  <si>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</si>
  <si>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</si>
  <si>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</si>
  <si>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</si>
  <si>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</si>
  <si>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</si>
  <si>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</si>
  <si>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</si>
  <si>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</si>
  <si>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</si>
  <si>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</si>
  <si>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</si>
  <si>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</si>
  <si>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</si>
  <si>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</si>
  <si>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</si>
  <si>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</si>
  <si>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48</t>
  </si>
  <si>
    <t>1Б5-13</t>
  </si>
  <si>
    <t>Балка 1Б5-13</t>
  </si>
  <si>
    <t>49</t>
  </si>
  <si>
    <t>1Б5-14</t>
  </si>
  <si>
    <t>Балка 1Б5-14</t>
  </si>
  <si>
    <t>78</t>
  </si>
  <si>
    <t>1Б7-26</t>
  </si>
  <si>
    <t>Балка 1Б7-26</t>
  </si>
  <si>
    <t>137</t>
  </si>
  <si>
    <t>138</t>
  </si>
  <si>
    <t>142</t>
  </si>
  <si>
    <t>144</t>
  </si>
  <si>
    <t>430</t>
  </si>
  <si>
    <t>1ПП-2</t>
  </si>
  <si>
    <t>Прокладка 1ПП-2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</si>
  <si>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</si>
  <si>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</si>
  <si>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</si>
  <si>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</si>
  <si>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</si>
  <si>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</si>
  <si>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</si>
  <si>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</si>
  <si>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</si>
  <si>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2А-1</t>
  </si>
  <si>
    <t>Связь 2А-1</t>
  </si>
  <si>
    <t>16</t>
  </si>
  <si>
    <t>2Б4-3</t>
  </si>
  <si>
    <t>Балка 2Б4-3</t>
  </si>
  <si>
    <t>2Б4-7</t>
  </si>
  <si>
    <t>Балка 2Б4-7</t>
  </si>
  <si>
    <t>2Б4-10</t>
  </si>
  <si>
    <t>Балка 2Б4-10</t>
  </si>
  <si>
    <t>2Б4-14</t>
  </si>
  <si>
    <t>Балка 2Б4-14</t>
  </si>
  <si>
    <t>2Б4-17</t>
  </si>
  <si>
    <t>Балка 2Б4-17</t>
  </si>
  <si>
    <t>2Б4-18</t>
  </si>
  <si>
    <t>Балка 2Б4-18</t>
  </si>
  <si>
    <t>2К4-3</t>
  </si>
  <si>
    <t>Колонна 2К4-3</t>
  </si>
  <si>
    <t>2К4-4</t>
  </si>
  <si>
    <t>Колонна 2К4-4</t>
  </si>
  <si>
    <t>2К4-8</t>
  </si>
  <si>
    <t>Колонна 2К4-8</t>
  </si>
  <si>
    <t>2К4-10</t>
  </si>
  <si>
    <t>Колонна 2К4-10</t>
  </si>
  <si>
    <t>406</t>
  </si>
  <si>
    <t>2СВ2-1</t>
  </si>
  <si>
    <t>Связь 2СВ2-1</t>
  </si>
  <si>
    <t>407</t>
  </si>
  <si>
    <t>2СВ2-2</t>
  </si>
  <si>
    <t>Связь 2СВ2-2</t>
  </si>
  <si>
    <t>перекрытие+фермы</t>
  </si>
  <si>
    <t>"С" элементы (13,5-14; 15-16,5)</t>
  </si>
  <si>
    <t>"С" элементы (10,5-12; 13,5-16,5)</t>
  </si>
  <si>
    <t>Колонны и надколонник (16-17)</t>
  </si>
  <si>
    <t>А/16-17</t>
  </si>
  <si>
    <t>Б/16-17</t>
  </si>
  <si>
    <t>Фермы (А/13-17) (7шт)</t>
  </si>
  <si>
    <t>минус С элементы 2 оч с 10 по 16,5 ось</t>
  </si>
  <si>
    <t>минус колонны с надколонниками 2оч с 10 по 17</t>
  </si>
  <si>
    <t>А/18-19</t>
  </si>
  <si>
    <t>Б/18-19</t>
  </si>
  <si>
    <t>А/19-20</t>
  </si>
  <si>
    <t>Б/19-20</t>
  </si>
  <si>
    <t>А/20-21</t>
  </si>
  <si>
    <t>Б/20-21</t>
  </si>
  <si>
    <t>А/21-22</t>
  </si>
  <si>
    <t>Б/21-22</t>
  </si>
  <si>
    <t>А/22-23</t>
  </si>
  <si>
    <t>Б/22-23</t>
  </si>
  <si>
    <t>фермы</t>
  </si>
  <si>
    <t>минус настилы</t>
  </si>
  <si>
    <t>настилы</t>
  </si>
  <si>
    <t>С элемент 1оч.</t>
  </si>
  <si>
    <t>С элемент 2оч.</t>
  </si>
  <si>
    <t>С элемент 3оч.</t>
  </si>
  <si>
    <t>С элемент 4оч.</t>
  </si>
  <si>
    <t>"С" элементы (17; 18; 19; 20; 21-22; 23; 24; 25 )</t>
  </si>
  <si>
    <t>"С" элементы (18,5; 19,5; 20,5; 22,5; 23,5; 24,5)</t>
  </si>
  <si>
    <t>Фермы (А/18-25) (13шт)</t>
  </si>
  <si>
    <t>КиН 1оч.</t>
  </si>
  <si>
    <t>КиН 2оч.</t>
  </si>
  <si>
    <t>КиН 3оч.</t>
  </si>
  <si>
    <t>КиН 4оч.</t>
  </si>
  <si>
    <t>Колонны и надколонник (18-25; Б/26; Б/27; Б/29; Б/30)</t>
  </si>
  <si>
    <t>Настилы 1оч.</t>
  </si>
  <si>
    <t xml:space="preserve">Грунтование "С" элементов и КиН </t>
  </si>
  <si>
    <t xml:space="preserve">КиН в/о 2-25; Б/26; Б/27; Б/29; Б/30 </t>
  </si>
  <si>
    <t>"С" элементы в/о 2-25</t>
  </si>
  <si>
    <t>м2</t>
  </si>
  <si>
    <t>грунтование</t>
  </si>
  <si>
    <t>грунтовка</t>
  </si>
  <si>
    <t>Вычесть те 8,9 тн. 42 колонны смонтировали= 4,93тн</t>
  </si>
  <si>
    <t>А/23-24</t>
  </si>
  <si>
    <t>Б/23-24</t>
  </si>
  <si>
    <t>А/24-25</t>
  </si>
  <si>
    <t>Б/24-25</t>
  </si>
  <si>
    <t>Ферма 1оч.</t>
  </si>
  <si>
    <t>Ферма 2оч.</t>
  </si>
  <si>
    <t>Ферма 3оч.</t>
  </si>
  <si>
    <t>А/26-27</t>
  </si>
  <si>
    <t>Б/26-27</t>
  </si>
  <si>
    <t>А/27-28</t>
  </si>
  <si>
    <t>Б/27-28</t>
  </si>
  <si>
    <t>А/28-29</t>
  </si>
  <si>
    <t>Б/28-29</t>
  </si>
  <si>
    <t>А/29-30</t>
  </si>
  <si>
    <t>Б/29-30</t>
  </si>
  <si>
    <t>А/31-32</t>
  </si>
  <si>
    <t>Б/31-32</t>
  </si>
  <si>
    <t>апрель1</t>
  </si>
  <si>
    <t>апрель2</t>
  </si>
  <si>
    <t>Колонны и надколонник (А/26; А/27; А-Б/28; А/29; А/30)</t>
  </si>
  <si>
    <t>Фермы (А-Б/26-30) (7шт)</t>
  </si>
  <si>
    <t>"С" элементы в/о 26-30</t>
  </si>
  <si>
    <t>КиН в/о А/26; А/27; А-Б/28; А/29; А/30</t>
  </si>
  <si>
    <t>Монтаж 90%</t>
  </si>
  <si>
    <t>это колонны и О и С элементы с 1 по 9 ось</t>
  </si>
  <si>
    <t>фермы с 1 по 9 ось</t>
  </si>
  <si>
    <t>фермы с 10 по 25 ось</t>
  </si>
  <si>
    <t>фермы с 26 по 30 ось</t>
  </si>
  <si>
    <t xml:space="preserve">закрыли уже </t>
  </si>
  <si>
    <t>осталось закрыть</t>
  </si>
  <si>
    <t>всего смонтировали</t>
  </si>
  <si>
    <t>это колонны и С элементы с 10 по 25 ось</t>
  </si>
  <si>
    <t>это колонны и С элементы с 26 по 30 ось</t>
  </si>
  <si>
    <t>-0,10%</t>
  </si>
  <si>
    <t>равно 143,02тн</t>
  </si>
  <si>
    <t>итого на связи</t>
  </si>
  <si>
    <t>"С" элементы (26-29 )</t>
  </si>
  <si>
    <t>апрель3</t>
  </si>
  <si>
    <t>"С" элементы (29,5-35)</t>
  </si>
  <si>
    <t>А/32-33</t>
  </si>
  <si>
    <t>Б/32-33</t>
  </si>
  <si>
    <t>А/34-35</t>
  </si>
  <si>
    <t>Б/34-35</t>
  </si>
  <si>
    <t>А/36-37</t>
  </si>
  <si>
    <t>Б/36-37</t>
  </si>
  <si>
    <t>А/38-39</t>
  </si>
  <si>
    <t>Б/38-39</t>
  </si>
  <si>
    <t>Б/37-38</t>
  </si>
  <si>
    <t>А/37-38</t>
  </si>
  <si>
    <t>А/39-40</t>
  </si>
  <si>
    <t>Б/39-40</t>
  </si>
  <si>
    <t>апрель1-Б/26; апрель3-А/26</t>
  </si>
  <si>
    <t>апрель1-Б/27; апрель3-А/27</t>
  </si>
  <si>
    <t>апрель1-Б/29; апрель3-А/29</t>
  </si>
  <si>
    <t>апрель1-Б/30; апрель3-А/30</t>
  </si>
  <si>
    <t>Колонны и надколонник (А-Б/31-35)</t>
  </si>
  <si>
    <t>Фермы (А-Б/30-35) (8шт)</t>
  </si>
  <si>
    <t>"С" элементы в/о 30,5-35</t>
  </si>
  <si>
    <t>КиН в/о А-Б/31-35</t>
  </si>
  <si>
    <t>О элементы с 1-4 ось</t>
  </si>
  <si>
    <t>С элементы 4,5-9 оси</t>
  </si>
  <si>
    <t>колонны 1-9 оси</t>
  </si>
  <si>
    <t>надколонник 1-9</t>
  </si>
  <si>
    <t>Фермы 1-9 оси</t>
  </si>
  <si>
    <t>кроме лестниц, профлиста, ЗД, ограждений</t>
  </si>
  <si>
    <t>Связи 1-9 оси</t>
  </si>
  <si>
    <t>апрель4</t>
  </si>
  <si>
    <t>"С" элементы (35,5-38)</t>
  </si>
  <si>
    <t>Колонны и надколонник (36-38)</t>
  </si>
  <si>
    <t>Фермы (А-Б/35-38) (5шт)</t>
  </si>
  <si>
    <t>"С" элементы в/о 35,5-38</t>
  </si>
  <si>
    <t>КиН в/о А-Б/36-38</t>
  </si>
  <si>
    <t>колон 2эт</t>
  </si>
  <si>
    <t>колон 1эт</t>
  </si>
  <si>
    <t>надкол</t>
  </si>
  <si>
    <t>балки перекрытия</t>
  </si>
  <si>
    <t>балки покрытия</t>
  </si>
  <si>
    <t>боковины у С</t>
  </si>
  <si>
    <t>прогоны покрытия</t>
  </si>
  <si>
    <t>фахверк</t>
  </si>
  <si>
    <t xml:space="preserve">ограждение </t>
  </si>
  <si>
    <t>лестницы+площадки+ щит+стойки-+стремянка</t>
  </si>
  <si>
    <t>профлист</t>
  </si>
  <si>
    <t>настил</t>
  </si>
  <si>
    <t>ЗД</t>
  </si>
  <si>
    <t>связи+распорки</t>
  </si>
  <si>
    <t>балки остальные</t>
  </si>
  <si>
    <t>кроншетйны, прокладки, шайбы, подвесы, петли</t>
  </si>
  <si>
    <t>1 очередь</t>
  </si>
  <si>
    <t>2 очередь</t>
  </si>
  <si>
    <t>3 очередь</t>
  </si>
  <si>
    <t>4 очередь</t>
  </si>
  <si>
    <t>Раздел 1. Колонны</t>
  </si>
  <si>
    <t>Раздел 2. Балки перекрытий и фермы ФП1</t>
  </si>
  <si>
    <t>Раздел 3. Балки и прогоны покрытия</t>
  </si>
  <si>
    <t>Раздел 4. Связи горизонт. и вертик.</t>
  </si>
  <si>
    <t>Раздел 5. Стеновой фахверк + болты</t>
  </si>
  <si>
    <t>Раздел 6. Лестницы,площадки,огражден. и щиты</t>
  </si>
  <si>
    <t>Раздел 7. Настил + монтажные эл.</t>
  </si>
  <si>
    <t>Раздел 7.1/7.2 Профлист</t>
  </si>
  <si>
    <t>Раздел 8. Опоры под оборудование ЗД1-ЗД3</t>
  </si>
  <si>
    <t>объемы по КС</t>
  </si>
  <si>
    <t>объемы по КМД</t>
  </si>
  <si>
    <t>1 кс декабрь</t>
  </si>
  <si>
    <t>2 кс февраль</t>
  </si>
  <si>
    <t>5 кс апрель</t>
  </si>
  <si>
    <t>6 кс апрель</t>
  </si>
  <si>
    <t>7 кс апрель</t>
  </si>
  <si>
    <t>остаток к закрытию по КС</t>
  </si>
  <si>
    <t>остаток к закрытию по КМД</t>
  </si>
  <si>
    <t>Выработали на 26.04.2026</t>
  </si>
  <si>
    <t>в шт</t>
  </si>
  <si>
    <t>1А-1</t>
  </si>
  <si>
    <t>Связь 1А-1</t>
  </si>
  <si>
    <t>раздел 4</t>
  </si>
  <si>
    <t>1Б-1</t>
  </si>
  <si>
    <t>Распорка 1Б-1</t>
  </si>
  <si>
    <t>1Б1-1</t>
  </si>
  <si>
    <t>Балка 1Б1-1</t>
  </si>
  <si>
    <t>раздел 2</t>
  </si>
  <si>
    <t>1Б1-2</t>
  </si>
  <si>
    <t>Балка 1Б1-2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</si>
  <si>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</si>
  <si>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</si>
  <si>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</si>
  <si>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</si>
  <si>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</si>
  <si>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</si>
  <si>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</si>
  <si>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</si>
  <si>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</si>
  <si>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</si>
  <si>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</si>
  <si>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</si>
  <si>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</si>
  <si>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</si>
  <si>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</si>
  <si>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</si>
  <si>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</si>
  <si>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</si>
  <si>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</si>
  <si>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</si>
  <si>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</si>
  <si>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</si>
  <si>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</si>
  <si>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</si>
  <si>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</si>
  <si>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</si>
  <si>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</si>
  <si>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</si>
  <si>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</si>
  <si>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1Б4-1</t>
  </si>
  <si>
    <t>Балка 1Б4-1</t>
  </si>
  <si>
    <t>38</t>
  </si>
  <si>
    <t>1Б5-3</t>
  </si>
  <si>
    <t>Балка 1Б5-3</t>
  </si>
  <si>
    <t>39</t>
  </si>
  <si>
    <t>1Б5-4</t>
  </si>
  <si>
    <t>Балка 1Б5-4</t>
  </si>
  <si>
    <t>46</t>
  </si>
  <si>
    <t>1Б5-11</t>
  </si>
  <si>
    <t>Балка 1Б5-11</t>
  </si>
  <si>
    <t>47</t>
  </si>
  <si>
    <t>1Б5-12</t>
  </si>
  <si>
    <t>Балка 1Б5-12</t>
  </si>
  <si>
    <t>53</t>
  </si>
  <si>
    <t>1Б7-1</t>
  </si>
  <si>
    <t>Балка 1Б7-1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</si>
  <si>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</si>
  <si>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</si>
  <si>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</si>
  <si>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</si>
  <si>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</si>
  <si>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</si>
  <si>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</si>
  <si>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</si>
  <si>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</si>
  <si>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</si>
  <si>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</si>
  <si>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</si>
  <si>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</si>
  <si>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</si>
  <si>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</si>
  <si>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</si>
  <si>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</si>
  <si>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</si>
  <si>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</si>
  <si>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</si>
  <si>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</si>
  <si>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</si>
  <si>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</si>
  <si>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</si>
  <si>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</si>
  <si>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</si>
  <si>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</si>
  <si>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</si>
  <si>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</si>
  <si>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</si>
  <si>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</si>
  <si>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</si>
  <si>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</si>
  <si>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</si>
  <si>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</si>
  <si>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</si>
  <si>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</si>
  <si>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</si>
  <si>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</si>
  <si>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</si>
  <si>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</si>
  <si>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</si>
  <si>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</si>
  <si>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</si>
  <si>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</si>
  <si>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</si>
  <si>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</si>
  <si>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</si>
  <si>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</si>
  <si>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</si>
  <si>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</si>
  <si>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</si>
  <si>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</si>
  <si>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</si>
  <si>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</si>
  <si>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</si>
  <si>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</si>
  <si>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</si>
  <si>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</si>
  <si>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</si>
  <si>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</si>
  <si>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</si>
  <si>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</si>
  <si>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77</t>
  </si>
  <si>
    <t>1Б7-25</t>
  </si>
  <si>
    <t>Балка 1Б7-25</t>
  </si>
  <si>
    <t>80</t>
  </si>
  <si>
    <t>1Б8-1</t>
  </si>
  <si>
    <t>Балка 1Б8-1</t>
  </si>
  <si>
    <t>раздел 3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</si>
  <si>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</si>
  <si>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</si>
  <si>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</si>
  <si>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</si>
  <si>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</si>
  <si>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</si>
  <si>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</si>
  <si>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</si>
  <si>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</si>
  <si>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</si>
  <si>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</si>
  <si>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</si>
  <si>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</si>
  <si>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</si>
  <si>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</si>
  <si>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</si>
  <si>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</si>
  <si>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</si>
  <si>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</si>
  <si>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</si>
  <si>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</si>
  <si>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</si>
  <si>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</si>
  <si>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</si>
  <si>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</si>
  <si>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</si>
  <si>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</si>
  <si>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</si>
  <si>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</si>
  <si>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</si>
  <si>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</si>
  <si>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</si>
  <si>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</si>
  <si>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</si>
  <si>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</si>
  <si>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</si>
  <si>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</si>
  <si>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</si>
  <si>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</si>
  <si>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</si>
  <si>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</si>
  <si>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</si>
  <si>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</si>
  <si>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</si>
  <si>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</si>
  <si>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</si>
  <si>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</si>
  <si>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</si>
  <si>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</si>
  <si>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</si>
  <si>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</si>
  <si>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</si>
  <si>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</si>
  <si>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</si>
  <si>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</si>
  <si>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</si>
  <si>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</si>
  <si>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</si>
  <si>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</si>
  <si>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</si>
  <si>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</si>
  <si>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</si>
  <si>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</si>
  <si>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</si>
  <si>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</si>
  <si>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</si>
  <si>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</si>
  <si>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</si>
  <si>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</si>
  <si>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</si>
  <si>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</si>
  <si>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</si>
  <si>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</si>
  <si>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</si>
  <si>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</si>
  <si>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раздел 5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</si>
  <si>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</si>
  <si>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</si>
  <si>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</si>
  <si>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</si>
  <si>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</si>
  <si>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</si>
  <si>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</si>
  <si>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</si>
  <si>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</si>
  <si>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</si>
  <si>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</si>
  <si>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</si>
  <si>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</si>
  <si>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</si>
  <si>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</si>
  <si>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</si>
  <si>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</si>
  <si>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</si>
  <si>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</si>
  <si>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</si>
  <si>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</si>
  <si>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</si>
  <si>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</si>
  <si>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</si>
  <si>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</si>
  <si>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</si>
  <si>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</si>
  <si>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</si>
  <si>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</si>
  <si>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</si>
  <si>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</si>
  <si>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</si>
  <si>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</si>
  <si>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раздел 8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</si>
  <si>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</si>
  <si>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</si>
  <si>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</si>
  <si>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</si>
  <si>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</si>
  <si>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</si>
  <si>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</si>
  <si>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</si>
  <si>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</si>
  <si>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</si>
  <si>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</si>
  <si>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</si>
  <si>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раздел 1</t>
  </si>
  <si>
    <t>123</t>
  </si>
  <si>
    <t>1К1-2</t>
  </si>
  <si>
    <t>Колонна 1К1-2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</si>
  <si>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</si>
  <si>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</si>
  <si>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</si>
  <si>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</si>
  <si>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</si>
  <si>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</si>
  <si>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</si>
  <si>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</si>
  <si>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</si>
  <si>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</si>
  <si>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</si>
  <si>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</si>
  <si>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</si>
  <si>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</si>
  <si>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</si>
  <si>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</si>
  <si>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</si>
  <si>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</si>
  <si>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</si>
  <si>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</si>
  <si>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</si>
  <si>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</si>
  <si>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</si>
  <si>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</si>
  <si>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</si>
  <si>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</si>
  <si>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</si>
  <si>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</si>
  <si>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</si>
  <si>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</si>
  <si>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</si>
  <si>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</si>
  <si>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</si>
  <si>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</si>
  <si>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</si>
  <si>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</si>
  <si>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1К1-16</t>
  </si>
  <si>
    <t>Колонна 1К1-16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</si>
  <si>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</si>
  <si>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</si>
  <si>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</si>
  <si>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</si>
  <si>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</si>
  <si>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</si>
  <si>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</si>
  <si>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</si>
  <si>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</si>
  <si>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</si>
  <si>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</si>
  <si>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1К1-21</t>
  </si>
  <si>
    <t>Колонна 1К1-21</t>
  </si>
  <si>
    <t>143</t>
  </si>
  <si>
    <t>1К1-22</t>
  </si>
  <si>
    <t>Колонна 1К1-22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</si>
  <si>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</si>
  <si>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</si>
  <si>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</si>
  <si>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</si>
  <si>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</si>
  <si>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</si>
  <si>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</si>
  <si>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</si>
  <si>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</si>
  <si>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</si>
  <si>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</si>
  <si>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</si>
  <si>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</si>
  <si>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</si>
  <si>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</si>
  <si>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</si>
  <si>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</si>
  <si>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</si>
  <si>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</si>
  <si>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</si>
  <si>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</si>
  <si>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</si>
  <si>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</si>
  <si>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</si>
  <si>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</si>
  <si>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</si>
  <si>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</si>
  <si>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</si>
  <si>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</si>
  <si>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</si>
  <si>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</si>
  <si>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</si>
  <si>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</si>
  <si>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</si>
  <si>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</si>
  <si>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</si>
  <si>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</si>
  <si>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</si>
  <si>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</si>
  <si>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</si>
  <si>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</si>
  <si>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</si>
  <si>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</si>
  <si>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</si>
  <si>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</si>
  <si>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</si>
  <si>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</si>
  <si>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</si>
  <si>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</si>
  <si>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</si>
  <si>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</si>
  <si>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</si>
  <si>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</si>
  <si>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</si>
  <si>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</si>
  <si>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</si>
  <si>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</si>
  <si>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</si>
  <si>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</si>
  <si>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</si>
  <si>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</si>
  <si>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</si>
  <si>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</si>
  <si>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</si>
  <si>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</si>
  <si>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</si>
  <si>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</si>
  <si>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</si>
  <si>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</si>
  <si>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</si>
  <si>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</si>
  <si>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</si>
  <si>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</si>
  <si>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</si>
  <si>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раздел 6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</si>
  <si>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</si>
  <si>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</si>
  <si>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</si>
  <si>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</si>
  <si>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</si>
  <si>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</si>
  <si>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</si>
  <si>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</si>
  <si>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</si>
  <si>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</si>
  <si>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</si>
  <si>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</si>
  <si>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</si>
  <si>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</si>
  <si>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</si>
  <si>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</si>
  <si>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</si>
  <si>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</si>
  <si>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</si>
  <si>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</si>
  <si>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</si>
  <si>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</si>
  <si>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</si>
  <si>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</si>
  <si>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</si>
  <si>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</si>
  <si>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</si>
  <si>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</si>
  <si>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</si>
  <si>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</si>
  <si>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</si>
  <si>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</si>
  <si>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</si>
  <si>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181</t>
  </si>
  <si>
    <t>1М-3</t>
  </si>
  <si>
    <t>Монтажный элемент 1М-3</t>
  </si>
  <si>
    <t>раздел 7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</si>
  <si>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</si>
  <si>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</si>
  <si>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</si>
  <si>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</si>
  <si>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</si>
  <si>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</si>
  <si>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</si>
  <si>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</si>
  <si>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</si>
  <si>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</si>
  <si>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</si>
  <si>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</si>
  <si>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</si>
  <si>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</si>
  <si>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</si>
  <si>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</si>
  <si>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</si>
  <si>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</si>
  <si>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</si>
  <si>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</si>
  <si>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</si>
  <si>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</si>
  <si>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</si>
  <si>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</si>
  <si>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</si>
  <si>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</si>
  <si>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</si>
  <si>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</si>
  <si>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</si>
  <si>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</si>
  <si>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</si>
  <si>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</si>
  <si>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</si>
  <si>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</si>
  <si>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</si>
  <si>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</si>
  <si>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</si>
  <si>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</si>
  <si>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</si>
  <si>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</si>
  <si>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</si>
  <si>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</si>
  <si>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</si>
  <si>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</si>
  <si>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</si>
  <si>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</si>
  <si>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</si>
  <si>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</si>
  <si>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</si>
  <si>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</si>
  <si>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</si>
  <si>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</si>
  <si>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</si>
  <si>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</si>
  <si>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</si>
  <si>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</si>
  <si>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</si>
  <si>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</si>
  <si>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</si>
  <si>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</si>
  <si>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</si>
  <si>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</si>
  <si>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</si>
  <si>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</si>
  <si>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</si>
  <si>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</si>
  <si>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</si>
  <si>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</si>
  <si>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</si>
  <si>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</si>
  <si>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</si>
  <si>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</si>
  <si>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</si>
  <si>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</si>
  <si>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</si>
  <si>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</si>
  <si>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</si>
  <si>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</si>
  <si>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</si>
  <si>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</si>
  <si>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</si>
  <si>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</si>
  <si>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</si>
  <si>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</si>
  <si>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</si>
  <si>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</si>
  <si>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</si>
  <si>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</si>
  <si>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</si>
  <si>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</si>
  <si>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</si>
  <si>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</si>
  <si>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</si>
  <si>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</si>
  <si>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</si>
  <si>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</si>
  <si>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</si>
  <si>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</si>
  <si>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</si>
  <si>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</si>
  <si>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</si>
  <si>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</si>
  <si>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</si>
  <si>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</si>
  <si>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</si>
  <si>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</si>
  <si>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</si>
  <si>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</si>
  <si>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</si>
  <si>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</si>
  <si>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</si>
  <si>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</si>
  <si>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</si>
  <si>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</si>
  <si>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</si>
  <si>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</si>
  <si>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</si>
  <si>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</si>
  <si>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</si>
  <si>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</si>
  <si>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</si>
  <si>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</si>
  <si>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</si>
  <si>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</si>
  <si>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</si>
  <si>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</si>
  <si>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</si>
  <si>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</si>
  <si>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</si>
  <si>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</si>
  <si>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</si>
  <si>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</si>
  <si>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</si>
  <si>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</si>
  <si>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</si>
  <si>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</si>
  <si>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</si>
  <si>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</si>
  <si>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</si>
  <si>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</si>
  <si>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</si>
  <si>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</si>
  <si>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</si>
  <si>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</si>
  <si>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</si>
  <si>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</si>
  <si>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</si>
  <si>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</si>
  <si>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</si>
  <si>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</si>
  <si>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</si>
  <si>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</si>
  <si>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</si>
  <si>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</si>
  <si>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</si>
  <si>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</si>
  <si>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</si>
  <si>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</si>
  <si>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</si>
  <si>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</si>
  <si>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</si>
  <si>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</si>
  <si>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</si>
  <si>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</si>
  <si>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</si>
  <si>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</si>
  <si>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</si>
  <si>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</si>
  <si>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</si>
  <si>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</si>
  <si>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</si>
  <si>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</si>
  <si>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</si>
  <si>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</si>
  <si>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</si>
  <si>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</si>
  <si>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</si>
  <si>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</si>
  <si>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</si>
  <si>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</si>
  <si>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</si>
  <si>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</si>
  <si>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</si>
  <si>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</si>
  <si>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</si>
  <si>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</si>
  <si>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</si>
  <si>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</si>
  <si>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</si>
  <si>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</si>
  <si>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</si>
  <si>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</si>
  <si>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</si>
  <si>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</si>
  <si>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</si>
  <si>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</si>
  <si>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</si>
  <si>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</si>
  <si>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</si>
  <si>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</si>
  <si>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</si>
  <si>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</si>
  <si>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</si>
  <si>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</si>
  <si>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</si>
  <si>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</si>
  <si>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</si>
  <si>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</si>
  <si>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</si>
  <si>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</si>
  <si>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</si>
  <si>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</si>
  <si>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</si>
  <si>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</si>
  <si>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</si>
  <si>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</si>
  <si>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</si>
  <si>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</si>
  <si>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</si>
  <si>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</si>
  <si>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</si>
  <si>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</si>
  <si>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</si>
  <si>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</si>
  <si>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</si>
  <si>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</si>
  <si>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</si>
  <si>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</si>
  <si>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</si>
  <si>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</si>
  <si>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</si>
  <si>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</si>
  <si>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</si>
  <si>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</si>
  <si>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</si>
  <si>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</si>
  <si>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</si>
  <si>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</si>
  <si>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</si>
  <si>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</si>
  <si>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</si>
  <si>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</si>
  <si>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</si>
  <si>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</si>
  <si>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</si>
  <si>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</si>
  <si>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</si>
  <si>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</si>
  <si>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</si>
  <si>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</si>
  <si>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</si>
  <si>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</si>
  <si>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</si>
  <si>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</si>
  <si>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</si>
  <si>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</si>
  <si>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</si>
  <si>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</si>
  <si>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</si>
  <si>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</si>
  <si>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</si>
  <si>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</si>
  <si>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</si>
  <si>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</si>
  <si>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</si>
  <si>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</si>
  <si>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</si>
  <si>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</si>
  <si>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</si>
  <si>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</si>
  <si>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</si>
  <si>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</si>
  <si>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</si>
  <si>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</si>
  <si>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</si>
  <si>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</si>
  <si>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</si>
  <si>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</si>
  <si>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</si>
  <si>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</si>
  <si>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</si>
  <si>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</si>
  <si>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</si>
  <si>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</si>
  <si>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</si>
  <si>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</si>
  <si>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</si>
  <si>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</si>
  <si>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</si>
  <si>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</si>
  <si>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</si>
  <si>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</si>
  <si>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</si>
  <si>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</si>
  <si>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</si>
  <si>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</si>
  <si>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</si>
  <si>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</si>
  <si>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</si>
  <si>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</si>
  <si>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</si>
  <si>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</si>
  <si>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</si>
  <si>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</si>
  <si>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</si>
  <si>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</si>
  <si>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</si>
  <si>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</si>
  <si>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</si>
  <si>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</si>
  <si>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</si>
  <si>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</si>
  <si>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</si>
  <si>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</si>
  <si>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</si>
  <si>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</si>
  <si>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</si>
  <si>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</si>
  <si>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</si>
  <si>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</si>
  <si>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</si>
  <si>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</si>
  <si>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</si>
  <si>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</si>
  <si>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</si>
  <si>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</si>
  <si>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</si>
  <si>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</si>
  <si>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</si>
  <si>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</si>
  <si>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</si>
  <si>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</si>
  <si>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</si>
  <si>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</si>
  <si>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</si>
  <si>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</si>
  <si>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</si>
  <si>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</si>
  <si>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</si>
  <si>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</si>
  <si>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</si>
  <si>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</si>
  <si>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</si>
  <si>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</si>
  <si>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</si>
  <si>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</si>
  <si>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</si>
  <si>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</si>
  <si>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</si>
  <si>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</si>
  <si>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</si>
  <si>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</si>
  <si>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</si>
  <si>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</si>
  <si>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</si>
  <si>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</si>
  <si>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</si>
  <si>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</si>
  <si>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</si>
  <si>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</si>
  <si>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</si>
  <si>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</si>
  <si>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</si>
  <si>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</si>
  <si>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</si>
  <si>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</si>
  <si>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</si>
  <si>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</si>
  <si>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</si>
  <si>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</si>
  <si>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</si>
  <si>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</si>
  <si>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</si>
  <si>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</si>
  <si>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</si>
  <si>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</si>
  <si>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</si>
  <si>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</si>
  <si>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</si>
  <si>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</si>
  <si>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</si>
  <si>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</si>
  <si>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</si>
  <si>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</si>
  <si>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</si>
  <si>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</si>
  <si>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</si>
  <si>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</si>
  <si>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</si>
  <si>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</si>
  <si>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</si>
  <si>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</si>
  <si>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</si>
  <si>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</si>
  <si>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</si>
  <si>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</si>
  <si>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</si>
  <si>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</si>
  <si>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</si>
  <si>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</si>
  <si>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</si>
  <si>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</si>
  <si>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</si>
  <si>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</si>
  <si>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</si>
  <si>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</si>
  <si>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</si>
  <si>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</si>
  <si>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</si>
  <si>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</si>
  <si>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</si>
  <si>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</si>
  <si>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</si>
  <si>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</si>
  <si>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</si>
  <si>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</si>
  <si>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</si>
  <si>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</si>
  <si>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</si>
  <si>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</si>
  <si>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</si>
  <si>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</si>
  <si>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</si>
  <si>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</si>
  <si>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</si>
  <si>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</si>
  <si>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</si>
  <si>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</si>
  <si>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</si>
  <si>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</si>
  <si>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</si>
  <si>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</si>
  <si>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</si>
  <si>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</si>
  <si>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</si>
  <si>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</si>
  <si>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</si>
  <si>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</si>
  <si>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раздел 7.1</t>
  </si>
  <si>
    <t>328</t>
  </si>
  <si>
    <t>1Н2-2</t>
  </si>
  <si>
    <t>Профлист 1Н2-2</t>
  </si>
  <si>
    <t>329</t>
  </si>
  <si>
    <t>1Н3-1</t>
  </si>
  <si>
    <t>Профлист 1Н3-1</t>
  </si>
  <si>
    <t>раздел 7.2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</si>
  <si>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</si>
  <si>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</si>
  <si>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</si>
  <si>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</si>
  <si>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</si>
  <si>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</si>
  <si>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</si>
  <si>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</si>
  <si>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</si>
  <si>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</si>
  <si>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</si>
  <si>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</si>
  <si>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</si>
  <si>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</si>
  <si>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</si>
  <si>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</si>
  <si>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</si>
  <si>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</si>
  <si>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</si>
  <si>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</si>
  <si>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</si>
  <si>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</si>
  <si>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</si>
  <si>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</si>
  <si>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</si>
  <si>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</si>
  <si>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</si>
  <si>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1Н3-11</t>
  </si>
  <si>
    <t>Профлист 1Н3-11</t>
  </si>
  <si>
    <t>340</t>
  </si>
  <si>
    <t>1Н3-12</t>
  </si>
  <si>
    <t>Профлист 1Н3-12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</si>
  <si>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</si>
  <si>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</si>
  <si>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</si>
  <si>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</si>
  <si>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</si>
  <si>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</si>
  <si>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</si>
  <si>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</si>
  <si>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</si>
  <si>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</si>
  <si>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</si>
  <si>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1Н3-17</t>
  </si>
  <si>
    <t>Профлист 1Н3-17</t>
  </si>
  <si>
    <t>346</t>
  </si>
  <si>
    <t>1Н3-18</t>
  </si>
  <si>
    <t>Профлист 1Н3-18</t>
  </si>
  <si>
    <t>1Н3-19</t>
  </si>
  <si>
    <t>Профлист 1Н3-19</t>
  </si>
  <si>
    <t>348</t>
  </si>
  <si>
    <t>1Н3-20</t>
  </si>
  <si>
    <t>Профлист 1Н3-20</t>
  </si>
  <si>
    <t>1Н3-21</t>
  </si>
  <si>
    <t>Профлист 1Н3-21</t>
  </si>
  <si>
    <t>1Н3-22</t>
  </si>
  <si>
    <t>Профлист 1Н3-22</t>
  </si>
  <si>
    <t>1Н3-23</t>
  </si>
  <si>
    <t>Профлист 1Н3-23</t>
  </si>
  <si>
    <t>1Н3-24</t>
  </si>
  <si>
    <t>Профлист 1Н3-24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</si>
  <si>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</si>
  <si>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</si>
  <si>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</si>
  <si>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</si>
  <si>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</si>
  <si>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</si>
  <si>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</si>
  <si>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</si>
  <si>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</si>
  <si>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</si>
  <si>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</si>
  <si>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</si>
  <si>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</si>
  <si>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</si>
  <si>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</si>
  <si>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</si>
  <si>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</si>
  <si>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</si>
  <si>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</si>
  <si>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</si>
  <si>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</si>
  <si>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</si>
  <si>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</si>
  <si>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</si>
  <si>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</si>
  <si>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</si>
  <si>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</si>
  <si>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</si>
  <si>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</si>
  <si>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</si>
  <si>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</si>
  <si>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</si>
  <si>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</si>
  <si>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</si>
  <si>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</si>
  <si>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</si>
  <si>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</si>
  <si>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</si>
  <si>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</si>
  <si>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</si>
  <si>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</si>
  <si>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</si>
  <si>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</si>
  <si>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</si>
  <si>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</si>
  <si>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</si>
  <si>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</si>
  <si>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</si>
  <si>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</si>
  <si>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</si>
  <si>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</si>
  <si>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</si>
  <si>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</si>
  <si>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</si>
  <si>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</si>
  <si>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</si>
  <si>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</si>
  <si>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</si>
  <si>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</si>
  <si>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</si>
  <si>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</si>
  <si>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</si>
  <si>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</si>
  <si>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</si>
  <si>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</si>
  <si>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</si>
  <si>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</si>
  <si>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</si>
  <si>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</si>
  <si>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</si>
  <si>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</si>
  <si>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</si>
  <si>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</si>
  <si>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</si>
  <si>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</si>
  <si>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</si>
  <si>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</si>
  <si>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</si>
  <si>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</si>
  <si>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</si>
  <si>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</si>
  <si>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</si>
  <si>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</si>
  <si>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</si>
  <si>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</si>
  <si>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</si>
  <si>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</si>
  <si>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</si>
  <si>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</si>
  <si>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</si>
  <si>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</si>
  <si>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</si>
  <si>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</si>
  <si>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</si>
  <si>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</si>
  <si>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</si>
  <si>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</si>
  <si>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</si>
  <si>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</si>
  <si>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</si>
  <si>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</si>
  <si>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</si>
  <si>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</si>
  <si>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</si>
  <si>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</si>
  <si>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</si>
  <si>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</si>
  <si>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</si>
  <si>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</si>
  <si>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</si>
  <si>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</si>
  <si>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</si>
  <si>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</si>
  <si>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</si>
  <si>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</si>
  <si>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</si>
  <si>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</si>
  <si>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</si>
  <si>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</si>
  <si>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</si>
  <si>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</si>
  <si>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</si>
  <si>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</si>
  <si>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</si>
  <si>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</si>
  <si>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</si>
  <si>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</si>
  <si>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</si>
  <si>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</si>
  <si>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</si>
  <si>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</si>
  <si>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</si>
  <si>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</si>
  <si>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</si>
  <si>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</si>
  <si>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</si>
  <si>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</si>
  <si>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</si>
  <si>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</si>
  <si>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</si>
  <si>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</si>
  <si>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</si>
  <si>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</si>
  <si>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</si>
  <si>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</si>
  <si>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</si>
  <si>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</si>
  <si>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</si>
  <si>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</si>
  <si>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</si>
  <si>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</si>
  <si>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</si>
  <si>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</si>
  <si>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</si>
  <si>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</si>
  <si>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1ОГ2-8</t>
  </si>
  <si>
    <t>Ограждение 1ОГ2-8</t>
  </si>
  <si>
    <t>1ОГ5-1</t>
  </si>
  <si>
    <t>Ограждение 1ОГ5-1</t>
  </si>
  <si>
    <t>1П1-1</t>
  </si>
  <si>
    <t>Прогон 1П1-1</t>
  </si>
  <si>
    <t>409</t>
  </si>
  <si>
    <t>1П1-3</t>
  </si>
  <si>
    <t>Прогон 1П1-3</t>
  </si>
  <si>
    <t>411</t>
  </si>
  <si>
    <t>1П2-1</t>
  </si>
  <si>
    <t>Прогон 1П2-1</t>
  </si>
  <si>
    <t>413</t>
  </si>
  <si>
    <t>1П2-3</t>
  </si>
  <si>
    <t>Прогон 1П2-3</t>
  </si>
  <si>
    <t>414</t>
  </si>
  <si>
    <t>1П2-4</t>
  </si>
  <si>
    <t>Прогон 1П2-4</t>
  </si>
  <si>
    <t>418</t>
  </si>
  <si>
    <t>1П2-8</t>
  </si>
  <si>
    <t>Прогон 1П2-8</t>
  </si>
  <si>
    <t>420</t>
  </si>
  <si>
    <t>1П2-10</t>
  </si>
  <si>
    <t>Прогон 1П2-10</t>
  </si>
  <si>
    <t>421</t>
  </si>
  <si>
    <t>1П2-11</t>
  </si>
  <si>
    <t>Прогон 1П2-11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</si>
  <si>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</si>
  <si>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</si>
  <si>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</si>
  <si>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</si>
  <si>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</si>
  <si>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</si>
  <si>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</si>
  <si>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</si>
  <si>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</si>
  <si>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</si>
  <si>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</si>
  <si>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</si>
  <si>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</si>
  <si>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</si>
  <si>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</si>
  <si>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</si>
  <si>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</si>
  <si>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</si>
  <si>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431</t>
  </si>
  <si>
    <t>1ПП-3</t>
  </si>
  <si>
    <t>Прокладка 1ПП-3</t>
  </si>
  <si>
    <t>432</t>
  </si>
  <si>
    <t>1ПТ-1</t>
  </si>
  <si>
    <t>Петля 1ПТ-1</t>
  </si>
  <si>
    <t>455</t>
  </si>
  <si>
    <t>1РС7-3</t>
  </si>
  <si>
    <t>Распорка 1РС7-3</t>
  </si>
  <si>
    <t>458</t>
  </si>
  <si>
    <t>1РС8-3</t>
  </si>
  <si>
    <t>Распорка 1РС8-3</t>
  </si>
  <si>
    <t>460</t>
  </si>
  <si>
    <t>1РС8-5</t>
  </si>
  <si>
    <t>Распорка 1РС8-5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</si>
  <si>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</si>
  <si>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</si>
  <si>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</si>
  <si>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</si>
  <si>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</si>
  <si>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</si>
  <si>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</si>
  <si>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</si>
  <si>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</si>
  <si>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</si>
  <si>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</si>
  <si>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</si>
  <si>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</si>
  <si>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</si>
  <si>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</si>
  <si>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</si>
  <si>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</si>
  <si>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</si>
  <si>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</si>
  <si>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</si>
  <si>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</si>
  <si>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</si>
  <si>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</si>
  <si>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</si>
  <si>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</si>
  <si>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</si>
  <si>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</si>
  <si>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</si>
  <si>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</si>
  <si>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</si>
  <si>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</si>
  <si>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</si>
  <si>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</si>
  <si>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</si>
  <si>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</si>
  <si>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</si>
  <si>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</si>
  <si>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</si>
  <si>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</si>
  <si>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</si>
  <si>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</si>
  <si>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</si>
  <si>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</si>
  <si>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</si>
  <si>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</si>
  <si>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</si>
  <si>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</si>
  <si>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</si>
  <si>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</si>
  <si>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</si>
  <si>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</si>
  <si>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</si>
  <si>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</si>
  <si>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</si>
  <si>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</si>
  <si>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</si>
  <si>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</si>
  <si>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490</t>
  </si>
  <si>
    <t>1РФ1-10</t>
  </si>
  <si>
    <t>Ригель фахверка 1РФ1-10</t>
  </si>
  <si>
    <t>1РФ1-19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</si>
  <si>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</si>
  <si>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</si>
  <si>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</si>
  <si>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</si>
  <si>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</si>
  <si>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</si>
  <si>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</si>
  <si>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</si>
  <si>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</si>
  <si>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</si>
  <si>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</si>
  <si>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</si>
  <si>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</si>
  <si>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</si>
  <si>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</si>
  <si>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</si>
  <si>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</si>
  <si>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</si>
  <si>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</si>
  <si>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</si>
  <si>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</si>
  <si>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</si>
  <si>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</si>
  <si>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</si>
  <si>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</si>
  <si>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</si>
  <si>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</si>
  <si>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</si>
  <si>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</si>
  <si>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</si>
  <si>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</si>
  <si>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</si>
  <si>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</si>
  <si>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</si>
  <si>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</si>
  <si>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</si>
  <si>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</si>
  <si>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</si>
  <si>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</si>
  <si>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</si>
  <si>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</si>
  <si>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</si>
  <si>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</si>
  <si>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</si>
  <si>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</si>
  <si>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</si>
  <si>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</si>
  <si>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</si>
  <si>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</si>
  <si>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</si>
  <si>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</si>
  <si>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</si>
  <si>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</si>
  <si>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</si>
  <si>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</si>
  <si>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</si>
  <si>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</si>
  <si>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</si>
  <si>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</si>
  <si>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</si>
  <si>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</si>
  <si>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</si>
  <si>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</si>
  <si>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</si>
  <si>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</si>
  <si>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</si>
  <si>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</si>
  <si>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</si>
  <si>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</si>
  <si>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</si>
  <si>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</si>
  <si>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</si>
  <si>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</si>
  <si>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</si>
  <si>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</si>
  <si>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</si>
  <si>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</si>
  <si>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</si>
  <si>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</si>
  <si>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</si>
  <si>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</si>
  <si>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</si>
  <si>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</si>
  <si>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</si>
  <si>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</si>
  <si>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</si>
  <si>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</si>
  <si>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</si>
  <si>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</si>
  <si>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</si>
  <si>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</si>
  <si>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</si>
  <si>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</si>
  <si>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</si>
  <si>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</si>
  <si>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</si>
  <si>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</si>
  <si>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</si>
  <si>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</si>
  <si>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</si>
  <si>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</si>
  <si>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</si>
  <si>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</si>
  <si>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</si>
  <si>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</si>
  <si>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</si>
  <si>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</si>
  <si>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</si>
  <si>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</si>
  <si>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</si>
  <si>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</si>
  <si>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</si>
  <si>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</si>
  <si>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</si>
  <si>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</si>
  <si>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</si>
  <si>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</si>
  <si>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</si>
  <si>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</si>
  <si>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</si>
  <si>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</si>
  <si>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</si>
  <si>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</si>
  <si>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</si>
  <si>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</si>
  <si>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</si>
  <si>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</si>
  <si>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</si>
  <si>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</si>
  <si>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</si>
  <si>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</si>
  <si>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</si>
  <si>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</si>
  <si>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</si>
  <si>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</si>
  <si>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</si>
  <si>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</si>
  <si>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</si>
  <si>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</si>
  <si>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</si>
  <si>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</si>
  <si>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</si>
  <si>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</si>
  <si>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</si>
  <si>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</si>
  <si>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</si>
  <si>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</si>
  <si>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</si>
  <si>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</si>
  <si>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</si>
  <si>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</si>
  <si>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</si>
  <si>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</si>
  <si>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</si>
  <si>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</si>
  <si>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</si>
  <si>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</si>
  <si>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</si>
  <si>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</si>
  <si>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</si>
  <si>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</si>
  <si>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</si>
  <si>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</si>
  <si>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</si>
  <si>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</si>
  <si>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</si>
  <si>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</si>
  <si>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</si>
  <si>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</si>
  <si>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</si>
  <si>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</si>
  <si>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</si>
  <si>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</si>
  <si>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</si>
  <si>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</si>
  <si>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</si>
  <si>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</si>
  <si>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</si>
  <si>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</si>
  <si>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</si>
  <si>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</si>
  <si>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</si>
  <si>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</si>
  <si>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</si>
  <si>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</si>
  <si>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</si>
  <si>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</si>
  <si>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</si>
  <si>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</si>
  <si>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</si>
  <si>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</si>
  <si>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</si>
  <si>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</si>
  <si>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</si>
  <si>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</si>
  <si>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</si>
  <si>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</si>
  <si>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</si>
  <si>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</si>
  <si>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</si>
  <si>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</si>
  <si>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</si>
  <si>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</si>
  <si>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</si>
  <si>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</si>
  <si>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</si>
  <si>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</si>
  <si>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</si>
  <si>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</si>
  <si>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</si>
  <si>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</si>
  <si>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</si>
  <si>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</si>
  <si>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</si>
  <si>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</si>
  <si>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</si>
  <si>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</si>
  <si>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</si>
  <si>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</si>
  <si>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</si>
  <si>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</si>
  <si>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</si>
  <si>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</si>
  <si>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</si>
  <si>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</si>
  <si>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</si>
  <si>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</si>
  <si>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</si>
  <si>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</si>
  <si>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</si>
  <si>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</si>
  <si>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</si>
  <si>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</si>
  <si>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</si>
  <si>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</si>
  <si>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</si>
  <si>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</si>
  <si>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</si>
  <si>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</si>
  <si>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</si>
  <si>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</si>
  <si>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2Б4-4</t>
  </si>
  <si>
    <t>Балка 2Б4-4</t>
  </si>
  <si>
    <t>2Б4-5</t>
  </si>
  <si>
    <t>Балка 2Б4-5</t>
  </si>
  <si>
    <t>2Б4-6</t>
  </si>
  <si>
    <t>Балка 2Б4-6</t>
  </si>
  <si>
    <t>2Б4-8</t>
  </si>
  <si>
    <t>Балка 2Б4-8</t>
  </si>
  <si>
    <t>2Б4-9</t>
  </si>
  <si>
    <t>Балка 2Б4-9</t>
  </si>
  <si>
    <t>2Б4-11</t>
  </si>
  <si>
    <t>Балка 2Б4-11</t>
  </si>
  <si>
    <t>2Б4-12</t>
  </si>
  <si>
    <t>Балка 2Б4-12</t>
  </si>
  <si>
    <t>2Б4-13</t>
  </si>
  <si>
    <t>Балка 2Б4-13</t>
  </si>
  <si>
    <t>2Б4-15</t>
  </si>
  <si>
    <t>Балка 2Б4-15</t>
  </si>
  <si>
    <t>2Б4-16</t>
  </si>
  <si>
    <t>Балка 2Б4-16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</si>
  <si>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</si>
  <si>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</si>
  <si>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</si>
  <si>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</si>
  <si>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</si>
  <si>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</si>
  <si>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</si>
  <si>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</si>
  <si>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</si>
  <si>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</si>
  <si>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</si>
  <si>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</si>
  <si>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</si>
  <si>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</si>
  <si>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</si>
  <si>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</si>
  <si>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</si>
  <si>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</si>
  <si>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</si>
  <si>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</si>
  <si>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</si>
  <si>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</si>
  <si>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</si>
  <si>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</si>
  <si>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</si>
  <si>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</si>
  <si>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</si>
  <si>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</si>
  <si>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</si>
  <si>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</si>
  <si>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</si>
  <si>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</si>
  <si>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</si>
  <si>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</si>
  <si>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</si>
  <si>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</si>
  <si>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</si>
  <si>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</si>
  <si>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</si>
  <si>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</si>
  <si>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</si>
  <si>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</si>
  <si>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</si>
  <si>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</si>
  <si>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</si>
  <si>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</si>
  <si>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</si>
  <si>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</si>
  <si>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</si>
  <si>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</si>
  <si>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</si>
  <si>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</si>
  <si>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</si>
  <si>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</si>
  <si>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</si>
  <si>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</si>
  <si>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</si>
  <si>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</si>
  <si>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</si>
  <si>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</si>
  <si>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</si>
  <si>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</si>
  <si>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</si>
  <si>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</si>
  <si>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</si>
  <si>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</si>
  <si>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</si>
  <si>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</si>
  <si>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</si>
  <si>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</si>
  <si>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</si>
  <si>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</si>
  <si>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</si>
  <si>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</si>
  <si>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</si>
  <si>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</si>
  <si>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</si>
  <si>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</si>
  <si>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</si>
  <si>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</si>
  <si>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</si>
  <si>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</si>
  <si>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</si>
  <si>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</si>
  <si>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</si>
  <si>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</si>
  <si>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</si>
  <si>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</si>
  <si>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</si>
  <si>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</si>
  <si>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</si>
  <si>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</si>
  <si>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</si>
  <si>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</si>
  <si>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</si>
  <si>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</si>
  <si>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</si>
  <si>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</si>
  <si>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</si>
  <si>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</si>
  <si>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</si>
  <si>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</si>
  <si>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</si>
  <si>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</si>
  <si>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</si>
  <si>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</si>
  <si>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</si>
  <si>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</si>
  <si>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</si>
  <si>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</si>
  <si>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</si>
  <si>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</si>
  <si>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</si>
  <si>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</si>
  <si>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</si>
  <si>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</si>
  <si>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</si>
  <si>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</si>
  <si>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</si>
  <si>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</si>
  <si>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</si>
  <si>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</si>
  <si>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</si>
  <si>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</si>
  <si>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</si>
  <si>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</si>
  <si>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</si>
  <si>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</si>
  <si>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</si>
  <si>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</si>
  <si>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</si>
  <si>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</si>
  <si>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</si>
  <si>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</si>
  <si>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</si>
  <si>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</si>
  <si>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</si>
  <si>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</si>
  <si>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</si>
  <si>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</si>
  <si>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</si>
  <si>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</si>
  <si>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</si>
  <si>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</si>
  <si>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</si>
  <si>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</si>
  <si>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</si>
  <si>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</si>
  <si>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</si>
  <si>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</si>
  <si>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</si>
  <si>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</si>
  <si>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</si>
  <si>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</si>
  <si>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</si>
  <si>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</si>
  <si>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</si>
  <si>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</si>
  <si>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</si>
  <si>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</si>
  <si>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</si>
  <si>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</si>
  <si>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</si>
  <si>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</si>
  <si>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</si>
  <si>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</si>
  <si>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</si>
  <si>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</si>
  <si>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</si>
  <si>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</si>
  <si>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</si>
  <si>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</si>
  <si>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</si>
  <si>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</si>
  <si>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</si>
  <si>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</si>
  <si>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</si>
  <si>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</si>
  <si>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</si>
  <si>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</si>
  <si>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</si>
  <si>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</si>
  <si>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</si>
  <si>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</si>
  <si>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124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</si>
  <si>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</si>
  <si>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</si>
  <si>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</si>
  <si>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</si>
  <si>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</si>
  <si>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</si>
  <si>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</si>
  <si>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</si>
  <si>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</si>
  <si>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</si>
  <si>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</si>
  <si>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</si>
  <si>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130</t>
  </si>
  <si>
    <t>2К2-4</t>
  </si>
  <si>
    <t>Колонна 2К2-4</t>
  </si>
  <si>
    <t>2К2-5</t>
  </si>
  <si>
    <t>Колонна 2К2-5</t>
  </si>
  <si>
    <t>2К2-6</t>
  </si>
  <si>
    <t>Колонна 2К2-6</t>
  </si>
  <si>
    <t>133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</si>
  <si>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</si>
  <si>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</si>
  <si>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</si>
  <si>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</si>
  <si>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</si>
  <si>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</si>
  <si>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</si>
  <si>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</si>
  <si>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2К4-5</t>
  </si>
  <si>
    <t>Колонна 2К4-5</t>
  </si>
  <si>
    <t>2К4-6</t>
  </si>
  <si>
    <t>Колонна 2К4-6</t>
  </si>
  <si>
    <t>2К4-7</t>
  </si>
  <si>
    <t>Колонна 2К4-7</t>
  </si>
  <si>
    <t>2К4-9</t>
  </si>
  <si>
    <t>Колонна 2К4-9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</si>
  <si>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</si>
  <si>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</si>
  <si>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</si>
  <si>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</si>
  <si>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</si>
  <si>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</si>
  <si>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</si>
  <si>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</si>
  <si>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</si>
  <si>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</si>
  <si>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</si>
  <si>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</si>
  <si>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</si>
  <si>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</si>
  <si>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</si>
  <si>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</si>
  <si>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</si>
  <si>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</si>
  <si>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</si>
  <si>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</si>
  <si>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</si>
  <si>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</si>
  <si>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</si>
  <si>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</si>
  <si>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</si>
  <si>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</si>
  <si>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</si>
  <si>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</si>
  <si>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</si>
  <si>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</si>
  <si>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</si>
  <si>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</si>
  <si>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</si>
  <si>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</si>
  <si>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</si>
  <si>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</si>
  <si>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</si>
  <si>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</si>
  <si>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</si>
  <si>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</si>
  <si>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</si>
  <si>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</si>
  <si>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</si>
  <si>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</si>
  <si>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</si>
  <si>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</si>
  <si>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</si>
  <si>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</si>
  <si>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</si>
  <si>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</si>
  <si>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</si>
  <si>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</si>
  <si>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</si>
  <si>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</si>
  <si>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</si>
  <si>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</si>
  <si>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</si>
  <si>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</si>
  <si>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</si>
  <si>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</si>
  <si>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</si>
  <si>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</si>
  <si>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</si>
  <si>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</si>
  <si>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</si>
  <si>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</si>
  <si>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</si>
  <si>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</si>
  <si>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</si>
  <si>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</si>
  <si>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</si>
  <si>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</si>
  <si>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</si>
  <si>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</si>
  <si>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</si>
  <si>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</si>
  <si>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</si>
  <si>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</si>
  <si>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</si>
  <si>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</si>
  <si>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</si>
  <si>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</si>
  <si>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</si>
  <si>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</si>
  <si>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</si>
  <si>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</si>
  <si>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</si>
  <si>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</si>
  <si>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</si>
  <si>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</si>
  <si>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</si>
  <si>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</si>
  <si>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</si>
  <si>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</si>
  <si>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</si>
  <si>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</si>
  <si>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</si>
  <si>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</si>
  <si>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</si>
  <si>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</si>
  <si>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</si>
  <si>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</si>
  <si>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</si>
  <si>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</si>
  <si>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</si>
  <si>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</si>
  <si>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</si>
  <si>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</si>
  <si>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</si>
  <si>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</si>
  <si>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</si>
  <si>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</si>
  <si>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</si>
  <si>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</si>
  <si>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</si>
  <si>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</si>
  <si>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</si>
  <si>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</si>
  <si>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</si>
  <si>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</si>
  <si>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</si>
  <si>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</si>
  <si>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</si>
  <si>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</si>
  <si>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</si>
  <si>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</si>
  <si>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</si>
  <si>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</si>
  <si>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</si>
  <si>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</si>
  <si>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</si>
  <si>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</si>
  <si>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</si>
  <si>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</si>
  <si>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</si>
  <si>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</si>
  <si>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</si>
  <si>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</si>
  <si>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</si>
  <si>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</si>
  <si>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</si>
  <si>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</si>
  <si>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</si>
  <si>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</si>
  <si>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</si>
  <si>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</si>
  <si>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</si>
  <si>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</si>
  <si>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</si>
  <si>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</si>
  <si>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</si>
  <si>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</si>
  <si>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</si>
  <si>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</si>
  <si>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</si>
  <si>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</si>
  <si>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</si>
  <si>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</si>
  <si>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</si>
  <si>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</si>
  <si>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</si>
  <si>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</si>
  <si>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</si>
  <si>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</si>
  <si>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</si>
  <si>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</si>
  <si>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</si>
  <si>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</si>
  <si>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</si>
  <si>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</si>
  <si>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</si>
  <si>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</si>
  <si>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</si>
  <si>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</si>
  <si>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</si>
  <si>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</si>
  <si>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</si>
  <si>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</si>
  <si>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</si>
  <si>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</si>
  <si>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</si>
  <si>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</si>
  <si>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</si>
  <si>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</si>
  <si>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</si>
  <si>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</si>
  <si>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</si>
  <si>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</si>
  <si>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</si>
  <si>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</si>
  <si>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</si>
  <si>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</si>
  <si>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</si>
  <si>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</si>
  <si>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</si>
  <si>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</si>
  <si>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</si>
  <si>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</si>
  <si>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</si>
  <si>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</si>
  <si>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</si>
  <si>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</si>
  <si>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</si>
  <si>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</si>
  <si>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</si>
  <si>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</si>
  <si>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</si>
  <si>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</si>
  <si>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</si>
  <si>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</si>
  <si>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</si>
  <si>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</si>
  <si>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</si>
  <si>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</si>
  <si>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</si>
  <si>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</si>
  <si>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</si>
  <si>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</si>
  <si>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</si>
  <si>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</si>
  <si>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</si>
  <si>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</si>
  <si>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</si>
  <si>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</si>
  <si>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</si>
  <si>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</si>
  <si>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</si>
  <si>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</si>
  <si>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</si>
  <si>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</si>
  <si>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</si>
  <si>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</si>
  <si>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</si>
  <si>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</si>
  <si>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</si>
  <si>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</si>
  <si>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</si>
  <si>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</si>
  <si>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</si>
  <si>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</si>
  <si>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</si>
  <si>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</si>
  <si>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</si>
  <si>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</si>
  <si>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</si>
  <si>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</si>
  <si>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</si>
  <si>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</si>
  <si>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</si>
  <si>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</si>
  <si>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</si>
  <si>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</si>
  <si>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</si>
  <si>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</si>
  <si>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</si>
  <si>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</si>
  <si>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</si>
  <si>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</si>
  <si>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</si>
  <si>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</si>
  <si>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</si>
  <si>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</si>
  <si>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</si>
  <si>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</si>
  <si>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</si>
  <si>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</si>
  <si>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</si>
  <si>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</si>
  <si>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</si>
  <si>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</si>
  <si>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</si>
  <si>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</si>
  <si>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</si>
  <si>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</si>
  <si>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</si>
  <si>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</si>
  <si>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</si>
  <si>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</si>
  <si>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</si>
  <si>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</si>
  <si>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</si>
  <si>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</si>
  <si>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</si>
  <si>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</si>
  <si>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</si>
  <si>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</si>
  <si>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</si>
  <si>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</si>
  <si>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</si>
  <si>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</si>
  <si>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</si>
  <si>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</si>
  <si>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</si>
  <si>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</si>
  <si>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</si>
  <si>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</si>
  <si>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</si>
  <si>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</si>
  <si>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</si>
  <si>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</si>
  <si>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</si>
  <si>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</si>
  <si>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</si>
  <si>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</si>
  <si>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</si>
  <si>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</si>
  <si>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</si>
  <si>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</si>
  <si>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</si>
  <si>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</si>
  <si>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</si>
  <si>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</si>
  <si>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</si>
  <si>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</si>
  <si>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</si>
  <si>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</si>
  <si>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</si>
  <si>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</si>
  <si>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</si>
  <si>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</si>
  <si>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</si>
  <si>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</si>
  <si>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</si>
  <si>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</si>
  <si>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</si>
  <si>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</si>
  <si>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</si>
  <si>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</si>
  <si>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</si>
  <si>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</si>
  <si>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</si>
  <si>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</si>
  <si>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</si>
  <si>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</si>
  <si>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</si>
  <si>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</si>
  <si>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</si>
  <si>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</si>
  <si>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</si>
  <si>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</si>
  <si>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</si>
  <si>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</si>
  <si>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</si>
  <si>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</si>
  <si>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</si>
  <si>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</si>
  <si>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</si>
  <si>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</si>
  <si>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</si>
  <si>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</si>
  <si>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</si>
  <si>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</si>
  <si>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</si>
  <si>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</si>
  <si>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</si>
  <si>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</si>
  <si>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</si>
  <si>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</si>
  <si>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</si>
  <si>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</si>
  <si>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</si>
  <si>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</si>
  <si>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</si>
  <si>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</si>
  <si>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</si>
  <si>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</si>
  <si>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</si>
  <si>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</si>
  <si>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</si>
  <si>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</si>
  <si>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</si>
  <si>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</si>
  <si>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</si>
  <si>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</si>
  <si>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</si>
  <si>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</si>
  <si>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</si>
  <si>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</si>
  <si>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</si>
  <si>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</si>
  <si>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</si>
  <si>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</si>
  <si>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</si>
  <si>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</si>
  <si>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</si>
  <si>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</si>
  <si>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</si>
  <si>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</si>
  <si>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2П2-6</t>
  </si>
  <si>
    <t>Прогон 2П2-6</t>
  </si>
  <si>
    <t>2П2-8</t>
  </si>
  <si>
    <t>Прогон 2П2-8</t>
  </si>
  <si>
    <t>2ПД1-1</t>
  </si>
  <si>
    <t>Подвес 2ПД1-1</t>
  </si>
  <si>
    <t>2ПП-1</t>
  </si>
  <si>
    <t>Прокладка 2ПП-1</t>
  </si>
  <si>
    <t>2ПТ-1</t>
  </si>
  <si>
    <t>Петля 2ПТ-1</t>
  </si>
  <si>
    <t>2РС2-2</t>
  </si>
  <si>
    <t>Распорка 2РС2-2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</si>
  <si>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</si>
  <si>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</si>
  <si>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</si>
  <si>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</si>
  <si>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</si>
  <si>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</si>
  <si>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</si>
  <si>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</si>
  <si>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</si>
  <si>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</si>
  <si>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</si>
  <si>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</si>
  <si>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</si>
  <si>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</si>
  <si>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</si>
  <si>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</si>
  <si>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</si>
  <si>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</si>
  <si>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</si>
  <si>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</si>
  <si>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</si>
  <si>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</si>
  <si>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</si>
  <si>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</si>
  <si>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</si>
  <si>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</si>
  <si>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</si>
  <si>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</si>
  <si>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</si>
  <si>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</si>
  <si>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</si>
  <si>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</si>
  <si>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</si>
  <si>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</si>
  <si>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</si>
  <si>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</si>
  <si>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</si>
  <si>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</si>
  <si>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</si>
  <si>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</si>
  <si>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</si>
  <si>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</si>
  <si>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</si>
  <si>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</si>
  <si>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</si>
  <si>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</si>
  <si>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</si>
  <si>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</si>
  <si>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</si>
  <si>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</si>
  <si>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</si>
  <si>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</si>
  <si>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</si>
  <si>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</si>
  <si>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</si>
  <si>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</si>
  <si>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</si>
  <si>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</si>
  <si>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</si>
  <si>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</si>
  <si>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</si>
  <si>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</si>
  <si>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</si>
  <si>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</si>
  <si>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</si>
  <si>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</si>
  <si>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</si>
  <si>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</si>
  <si>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</si>
  <si>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</si>
  <si>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</si>
  <si>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</si>
  <si>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</si>
  <si>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</si>
  <si>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</si>
  <si>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</si>
  <si>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</si>
  <si>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</si>
  <si>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</si>
  <si>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</si>
  <si>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</si>
  <si>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</si>
  <si>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</si>
  <si>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</si>
  <si>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</si>
  <si>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</si>
  <si>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</si>
  <si>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</si>
  <si>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</si>
  <si>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</si>
  <si>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</si>
  <si>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</si>
  <si>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</si>
  <si>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</si>
  <si>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</si>
  <si>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</si>
  <si>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</si>
  <si>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</si>
  <si>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</si>
  <si>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</si>
  <si>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</si>
  <si>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</si>
  <si>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</si>
  <si>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</si>
  <si>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</si>
  <si>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</si>
  <si>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</si>
  <si>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</si>
  <si>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</si>
  <si>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</si>
  <si>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</si>
  <si>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</si>
  <si>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</si>
  <si>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</si>
  <si>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</si>
  <si>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</si>
  <si>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</si>
  <si>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</si>
  <si>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</si>
  <si>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</si>
  <si>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</si>
  <si>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</si>
  <si>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</si>
  <si>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</si>
  <si>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</si>
  <si>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</si>
  <si>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</si>
  <si>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</si>
  <si>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</si>
  <si>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</si>
  <si>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</si>
  <si>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</si>
  <si>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</si>
  <si>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</si>
  <si>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</si>
  <si>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</si>
  <si>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</si>
  <si>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</si>
  <si>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</si>
  <si>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</si>
  <si>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</si>
  <si>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</si>
  <si>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</si>
  <si>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</si>
  <si>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</si>
  <si>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</si>
  <si>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</si>
  <si>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</si>
  <si>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</si>
  <si>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</si>
  <si>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</si>
  <si>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</si>
  <si>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</si>
  <si>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</si>
  <si>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</si>
  <si>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</si>
  <si>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</si>
  <si>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</si>
  <si>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</si>
  <si>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</si>
  <si>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</si>
  <si>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</si>
  <si>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</si>
  <si>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</si>
  <si>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</si>
  <si>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</si>
  <si>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</si>
  <si>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</si>
  <si>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</si>
  <si>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</si>
  <si>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</si>
  <si>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</si>
  <si>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</si>
  <si>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</si>
  <si>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</si>
  <si>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</si>
  <si>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</si>
  <si>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</si>
  <si>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</si>
  <si>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</si>
  <si>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</si>
  <si>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</si>
  <si>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</si>
  <si>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</si>
  <si>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</si>
  <si>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</si>
  <si>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</si>
  <si>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</si>
  <si>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</si>
  <si>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</si>
  <si>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</si>
  <si>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</si>
  <si>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</si>
  <si>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</si>
  <si>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</si>
  <si>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</si>
  <si>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</si>
  <si>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</si>
  <si>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</si>
  <si>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</si>
  <si>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</si>
  <si>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</si>
  <si>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</si>
  <si>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</si>
  <si>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</si>
  <si>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</si>
  <si>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</si>
  <si>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</si>
  <si>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</si>
  <si>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</si>
  <si>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</si>
  <si>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</si>
  <si>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</si>
  <si>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</si>
  <si>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</si>
  <si>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</si>
  <si>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</si>
  <si>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</si>
  <si>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</si>
  <si>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</si>
  <si>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</si>
  <si>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</si>
  <si>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</si>
  <si>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</si>
  <si>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</si>
  <si>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</si>
  <si>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</si>
  <si>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</si>
  <si>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</si>
  <si>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</si>
  <si>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</si>
  <si>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</si>
  <si>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</si>
  <si>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</si>
  <si>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</si>
  <si>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</si>
  <si>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</si>
  <si>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</si>
  <si>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</si>
  <si>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</si>
  <si>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</si>
  <si>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</si>
  <si>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</si>
  <si>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</si>
  <si>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</si>
  <si>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</si>
  <si>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</si>
  <si>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</si>
  <si>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</si>
  <si>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</si>
  <si>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</si>
  <si>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</si>
  <si>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</si>
  <si>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</si>
  <si>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</si>
  <si>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</si>
  <si>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</si>
  <si>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</si>
  <si>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</si>
  <si>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</si>
  <si>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</si>
  <si>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</si>
  <si>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</si>
  <si>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</si>
  <si>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</si>
  <si>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</si>
  <si>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</si>
  <si>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</si>
  <si>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</si>
  <si>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</si>
  <si>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</si>
  <si>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</si>
  <si>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</si>
  <si>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</si>
  <si>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</si>
  <si>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</si>
  <si>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</si>
  <si>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</si>
  <si>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</si>
  <si>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</si>
  <si>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</si>
  <si>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</si>
  <si>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</si>
  <si>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</si>
  <si>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</si>
  <si>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</si>
  <si>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</si>
  <si>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</si>
  <si>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</si>
  <si>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</si>
  <si>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</si>
  <si>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</si>
  <si>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</si>
  <si>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</si>
  <si>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</si>
  <si>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</si>
  <si>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</si>
  <si>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</si>
  <si>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</si>
  <si>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</si>
  <si>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</si>
  <si>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</si>
  <si>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</si>
  <si>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</si>
  <si>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</si>
  <si>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</si>
  <si>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</si>
  <si>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</si>
  <si>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</si>
  <si>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</si>
  <si>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</si>
  <si>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</si>
  <si>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</si>
  <si>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</si>
  <si>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</si>
  <si>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</si>
  <si>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</si>
  <si>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</si>
  <si>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</si>
  <si>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</si>
  <si>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</si>
  <si>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</si>
  <si>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</si>
  <si>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</si>
  <si>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</si>
  <si>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</si>
  <si>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</si>
  <si>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</si>
  <si>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</si>
  <si>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</si>
  <si>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</si>
  <si>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</si>
  <si>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</si>
  <si>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</si>
  <si>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</si>
  <si>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</si>
  <si>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</si>
  <si>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</si>
  <si>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</si>
  <si>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</si>
  <si>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</si>
  <si>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</si>
  <si>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</si>
  <si>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</si>
  <si>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</si>
  <si>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</si>
  <si>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</si>
  <si>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</si>
  <si>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</si>
  <si>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</si>
  <si>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</si>
  <si>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</si>
  <si>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</si>
  <si>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</si>
  <si>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</si>
  <si>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</si>
  <si>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</si>
  <si>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</si>
  <si>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</si>
  <si>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</si>
  <si>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</si>
  <si>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</si>
  <si>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</si>
  <si>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</si>
  <si>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</si>
  <si>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</si>
  <si>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</si>
  <si>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</si>
  <si>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</si>
  <si>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</si>
  <si>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</si>
  <si>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</si>
  <si>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</si>
  <si>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</si>
  <si>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</si>
  <si>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</si>
  <si>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</si>
  <si>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</si>
  <si>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</si>
  <si>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</si>
  <si>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</si>
  <si>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</si>
  <si>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</si>
  <si>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</si>
  <si>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</si>
  <si>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</si>
  <si>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</si>
  <si>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</si>
  <si>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</si>
  <si>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</si>
  <si>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</si>
  <si>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</si>
  <si>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</si>
  <si>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</si>
  <si>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</si>
  <si>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</si>
  <si>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</si>
  <si>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</si>
  <si>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</si>
  <si>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</si>
  <si>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</si>
  <si>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</si>
  <si>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</si>
  <si>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</si>
  <si>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</si>
  <si>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</si>
  <si>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</si>
  <si>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</si>
  <si>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</si>
  <si>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</si>
  <si>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</si>
  <si>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</si>
  <si>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</si>
  <si>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</si>
  <si>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</si>
  <si>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</si>
  <si>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</si>
  <si>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</si>
  <si>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</si>
  <si>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</si>
  <si>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</si>
  <si>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</si>
  <si>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</si>
  <si>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</si>
  <si>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</si>
  <si>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</si>
  <si>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</si>
  <si>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</si>
  <si>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</si>
  <si>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</si>
  <si>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</si>
  <si>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</si>
  <si>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</si>
  <si>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</si>
  <si>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</si>
  <si>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</si>
  <si>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</si>
  <si>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</si>
  <si>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</si>
  <si>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</si>
  <si>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</si>
  <si>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</si>
  <si>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</si>
  <si>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</si>
  <si>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</si>
  <si>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</si>
  <si>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</si>
  <si>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</si>
  <si>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</si>
  <si>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</si>
  <si>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</si>
  <si>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</si>
  <si>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</si>
  <si>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</si>
  <si>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</si>
  <si>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</si>
  <si>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</si>
  <si>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</si>
  <si>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</si>
  <si>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</si>
  <si>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</si>
  <si>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</si>
  <si>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</si>
  <si>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</si>
  <si>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</si>
  <si>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</si>
  <si>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</si>
  <si>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</si>
  <si>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</si>
  <si>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</si>
  <si>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</si>
  <si>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</si>
  <si>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</si>
  <si>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</si>
  <si>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</si>
  <si>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</si>
  <si>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</si>
  <si>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</si>
  <si>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</si>
  <si>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</si>
  <si>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</si>
  <si>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</si>
  <si>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</si>
  <si>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</si>
  <si>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</si>
  <si>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</si>
  <si>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</si>
  <si>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</si>
  <si>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</si>
  <si>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</si>
  <si>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</si>
  <si>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</si>
  <si>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</si>
  <si>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</si>
  <si>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</si>
  <si>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</si>
  <si>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</si>
  <si>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</si>
  <si>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</si>
  <si>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</si>
  <si>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</si>
  <si>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</si>
  <si>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</si>
  <si>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</si>
  <si>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</si>
  <si>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</si>
  <si>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</si>
  <si>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</si>
  <si>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</si>
  <si>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</si>
  <si>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</si>
  <si>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</si>
  <si>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</si>
  <si>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</si>
  <si>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</si>
  <si>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</si>
  <si>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</si>
  <si>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</si>
  <si>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</si>
  <si>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</si>
  <si>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</si>
  <si>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</si>
  <si>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</si>
  <si>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</si>
  <si>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</si>
  <si>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</si>
  <si>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</si>
  <si>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</si>
  <si>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</si>
  <si>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</si>
  <si>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</si>
  <si>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</si>
  <si>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</si>
  <si>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</si>
  <si>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</si>
  <si>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</si>
  <si>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</si>
  <si>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</si>
  <si>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</si>
  <si>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</si>
  <si>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</si>
  <si>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</si>
  <si>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</si>
  <si>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</si>
  <si>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</si>
  <si>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</si>
  <si>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</si>
  <si>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</si>
  <si>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</si>
  <si>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</si>
  <si>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</si>
  <si>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</si>
  <si>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</si>
  <si>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</si>
  <si>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</si>
  <si>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</si>
  <si>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</si>
  <si>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</si>
  <si>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</si>
  <si>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</si>
  <si>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</si>
  <si>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</si>
  <si>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</si>
  <si>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</si>
  <si>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</si>
  <si>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</si>
  <si>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</si>
  <si>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</si>
  <si>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</si>
  <si>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</si>
  <si>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</si>
  <si>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</si>
  <si>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</si>
  <si>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</si>
  <si>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</si>
  <si>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</si>
  <si>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</si>
  <si>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</si>
  <si>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</si>
  <si>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</si>
  <si>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</si>
  <si>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</si>
  <si>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</si>
  <si>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</si>
  <si>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</si>
  <si>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</si>
  <si>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</si>
  <si>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</si>
  <si>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</si>
  <si>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</si>
  <si>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</si>
  <si>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</si>
  <si>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</si>
  <si>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</si>
  <si>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</si>
  <si>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</si>
  <si>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</si>
  <si>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</si>
  <si>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</si>
  <si>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</si>
  <si>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</si>
  <si>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</si>
  <si>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</si>
  <si>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</si>
  <si>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</si>
  <si>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</si>
  <si>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</si>
  <si>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</si>
  <si>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</si>
  <si>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</si>
  <si>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</si>
  <si>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</si>
  <si>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</si>
  <si>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</si>
  <si>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</si>
  <si>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</si>
  <si>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</si>
  <si>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</si>
  <si>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</si>
  <si>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</si>
  <si>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</si>
  <si>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</si>
  <si>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</si>
  <si>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</si>
  <si>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</si>
  <si>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</si>
  <si>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</si>
  <si>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</si>
  <si>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</si>
  <si>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</si>
  <si>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</si>
  <si>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</si>
  <si>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</si>
  <si>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</si>
  <si>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</si>
  <si>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</si>
  <si>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</si>
  <si>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</si>
  <si>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</si>
  <si>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</si>
  <si>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</si>
  <si>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</si>
  <si>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</si>
  <si>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</si>
  <si>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</si>
  <si>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</si>
  <si>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</si>
  <si>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</si>
  <si>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</si>
  <si>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</si>
  <si>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</si>
  <si>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</si>
  <si>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</si>
  <si>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</si>
  <si>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</si>
  <si>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</si>
  <si>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</si>
  <si>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</si>
  <si>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</si>
  <si>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</si>
  <si>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</si>
  <si>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</si>
  <si>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</si>
  <si>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</si>
  <si>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</si>
  <si>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</si>
  <si>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</si>
  <si>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</si>
  <si>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</si>
  <si>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</si>
  <si>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</si>
  <si>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</si>
  <si>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</si>
  <si>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</si>
  <si>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</si>
  <si>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</si>
  <si>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</si>
  <si>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</si>
  <si>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</si>
  <si>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</si>
  <si>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</si>
  <si>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</si>
  <si>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</si>
  <si>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</si>
  <si>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</si>
  <si>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</si>
  <si>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</si>
  <si>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</si>
  <si>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</si>
  <si>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</si>
  <si>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</si>
  <si>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</si>
  <si>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</si>
  <si>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</si>
  <si>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</si>
  <si>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</si>
  <si>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</si>
  <si>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</si>
  <si>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</si>
  <si>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</si>
  <si>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</si>
  <si>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</si>
  <si>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</si>
  <si>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</si>
  <si>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</si>
  <si>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</si>
  <si>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</si>
  <si>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</si>
  <si>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</si>
  <si>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</si>
  <si>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</si>
  <si>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</si>
  <si>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</si>
  <si>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</si>
  <si>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</si>
  <si>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</si>
  <si>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</si>
  <si>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</si>
  <si>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</si>
  <si>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</si>
  <si>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</si>
  <si>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</si>
  <si>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</si>
  <si>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</si>
  <si>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</si>
  <si>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</si>
  <si>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</si>
  <si>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</si>
  <si>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</si>
  <si>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</si>
  <si>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</si>
  <si>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</si>
  <si>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</si>
  <si>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</si>
  <si>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</si>
  <si>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</si>
  <si>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</si>
  <si>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</si>
  <si>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</si>
  <si>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</si>
  <si>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</si>
  <si>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</si>
  <si>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</si>
  <si>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</si>
  <si>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</si>
  <si>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</si>
  <si>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</si>
  <si>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</si>
  <si>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</si>
  <si>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</si>
  <si>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</si>
  <si>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</si>
  <si>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</si>
  <si>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</si>
  <si>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</si>
  <si>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</si>
  <si>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</si>
  <si>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</si>
  <si>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</si>
  <si>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</si>
  <si>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</si>
  <si>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</si>
  <si>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</si>
  <si>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</si>
  <si>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</si>
  <si>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</si>
  <si>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</si>
  <si>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</si>
  <si>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</si>
  <si>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</si>
  <si>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</si>
  <si>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</si>
  <si>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</si>
  <si>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</si>
  <si>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</si>
  <si>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</si>
  <si>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</si>
  <si>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</si>
  <si>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</si>
  <si>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</si>
  <si>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</si>
  <si>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</si>
  <si>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</si>
  <si>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</si>
  <si>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</si>
  <si>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</si>
  <si>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</si>
  <si>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</si>
  <si>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</si>
  <si>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</si>
  <si>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</si>
  <si>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</si>
  <si>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</si>
  <si>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</si>
  <si>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</si>
  <si>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</si>
  <si>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</si>
  <si>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</si>
  <si>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</si>
  <si>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</si>
  <si>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</si>
  <si>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</si>
  <si>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</si>
  <si>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</si>
  <si>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</si>
  <si>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</si>
  <si>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</si>
  <si>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</si>
  <si>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</si>
  <si>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</si>
  <si>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</si>
  <si>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</si>
  <si>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</si>
  <si>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</si>
  <si>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</si>
  <si>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</si>
  <si>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</si>
  <si>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</si>
  <si>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</si>
  <si>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</si>
  <si>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</si>
  <si>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</si>
  <si>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</si>
  <si>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</si>
  <si>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</si>
  <si>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</si>
  <si>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</si>
  <si>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</si>
  <si>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</si>
  <si>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</si>
  <si>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</si>
  <si>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</si>
  <si>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</si>
  <si>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</si>
  <si>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</si>
  <si>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</si>
  <si>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</si>
  <si>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</si>
  <si>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</si>
  <si>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</si>
  <si>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</si>
  <si>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</si>
  <si>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</si>
  <si>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</si>
  <si>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</si>
  <si>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</si>
  <si>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</si>
  <si>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</si>
  <si>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</si>
  <si>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</si>
  <si>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</si>
  <si>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</si>
  <si>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</si>
  <si>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</si>
  <si>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</si>
  <si>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</si>
  <si>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</si>
  <si>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</si>
  <si>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</si>
  <si>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</si>
  <si>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</si>
  <si>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</si>
  <si>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</si>
  <si>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</si>
  <si>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</si>
  <si>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</si>
  <si>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</si>
  <si>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</si>
  <si>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</si>
  <si>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</si>
  <si>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</si>
  <si>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</si>
  <si>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</si>
  <si>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</si>
  <si>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</si>
  <si>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</si>
  <si>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</si>
  <si>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</si>
  <si>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</si>
  <si>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</si>
  <si>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</si>
  <si>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</si>
  <si>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</si>
  <si>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</si>
  <si>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</si>
  <si>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</si>
  <si>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</si>
  <si>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</si>
  <si>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</si>
  <si>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</si>
  <si>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</si>
  <si>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</si>
  <si>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</si>
  <si>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</si>
  <si>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</si>
  <si>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</si>
  <si>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</si>
  <si>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</si>
  <si>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</si>
  <si>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</si>
  <si>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</si>
  <si>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</si>
  <si>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</si>
  <si>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</si>
  <si>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</si>
  <si>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</si>
  <si>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</si>
  <si>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</si>
  <si>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</si>
  <si>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</si>
  <si>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</si>
  <si>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</si>
  <si>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</si>
  <si>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</si>
  <si>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</si>
  <si>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</si>
  <si>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</si>
  <si>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</si>
  <si>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</si>
  <si>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</si>
  <si>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</si>
  <si>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</si>
  <si>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</si>
  <si>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</si>
  <si>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</si>
  <si>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</si>
  <si>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</si>
  <si>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</si>
  <si>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</si>
  <si>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</si>
  <si>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</si>
  <si>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</si>
  <si>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</si>
  <si>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</si>
  <si>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</si>
  <si>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</si>
  <si>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</si>
  <si>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</si>
  <si>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</si>
  <si>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</si>
  <si>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</si>
  <si>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</si>
  <si>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</si>
  <si>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</si>
  <si>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</si>
  <si>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</si>
  <si>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</si>
  <si>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</si>
  <si>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</si>
  <si>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</si>
  <si>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</si>
  <si>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</si>
  <si>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</si>
  <si>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</si>
  <si>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</si>
  <si>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</si>
  <si>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</si>
  <si>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</si>
  <si>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</si>
  <si>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</si>
  <si>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</si>
  <si>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</si>
  <si>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</si>
  <si>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</si>
  <si>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</si>
  <si>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</si>
  <si>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</si>
  <si>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</si>
  <si>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</si>
  <si>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</si>
  <si>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</si>
  <si>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</si>
  <si>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</si>
  <si>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</si>
  <si>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</si>
  <si>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</si>
  <si>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</si>
  <si>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</si>
  <si>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</si>
  <si>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</si>
  <si>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</si>
  <si>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</si>
  <si>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</si>
  <si>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</si>
  <si>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</si>
  <si>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</si>
  <si>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</si>
  <si>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</si>
  <si>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</si>
  <si>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</si>
  <si>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</si>
  <si>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</si>
  <si>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</si>
  <si>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</si>
  <si>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</si>
  <si>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</si>
  <si>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</si>
  <si>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</si>
  <si>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</si>
  <si>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</si>
  <si>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</si>
  <si>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</si>
  <si>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</si>
  <si>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</si>
  <si>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</si>
  <si>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</si>
  <si>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</si>
  <si>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</si>
  <si>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</si>
  <si>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</si>
  <si>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</si>
  <si>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</si>
  <si>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</si>
  <si>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</si>
  <si>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</si>
  <si>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</si>
  <si>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</si>
  <si>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</si>
  <si>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</si>
  <si>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</si>
  <si>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</si>
  <si>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</si>
  <si>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</si>
  <si>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</si>
  <si>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</si>
  <si>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</si>
  <si>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</si>
  <si>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</si>
  <si>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</si>
  <si>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</si>
  <si>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</si>
  <si>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</si>
  <si>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</si>
  <si>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</si>
  <si>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</si>
  <si>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</si>
  <si>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</si>
  <si>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</si>
  <si>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</si>
  <si>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</si>
  <si>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</si>
  <si>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</si>
  <si>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</si>
  <si>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</si>
  <si>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</si>
  <si>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</si>
  <si>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</si>
  <si>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</si>
  <si>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</si>
  <si>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</si>
  <si>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</si>
  <si>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</si>
  <si>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</si>
  <si>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</si>
  <si>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</si>
  <si>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</si>
  <si>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</si>
  <si>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</si>
  <si>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</si>
  <si>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</si>
  <si>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</si>
  <si>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</si>
  <si>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</si>
  <si>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</si>
  <si>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</si>
  <si>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</si>
  <si>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</si>
  <si>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</si>
  <si>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</si>
  <si>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</si>
  <si>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</si>
  <si>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</si>
  <si>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</si>
  <si>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</si>
  <si>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</si>
  <si>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</si>
  <si>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</si>
  <si>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</si>
  <si>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</si>
  <si>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</si>
  <si>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</si>
  <si>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</si>
  <si>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</si>
  <si>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</si>
  <si>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</si>
  <si>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</si>
  <si>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</si>
  <si>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</si>
  <si>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</si>
  <si>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</si>
  <si>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</si>
  <si>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</si>
  <si>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</si>
  <si>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</si>
  <si>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</si>
  <si>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</si>
  <si>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</si>
  <si>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</si>
  <si>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</si>
  <si>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</si>
  <si>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</si>
  <si>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</si>
  <si>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</si>
  <si>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</si>
  <si>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</si>
  <si>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</si>
  <si>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</si>
  <si>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</si>
  <si>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</si>
  <si>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</si>
  <si>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</si>
  <si>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</si>
  <si>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</si>
  <si>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</si>
  <si>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</si>
  <si>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</si>
  <si>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</si>
  <si>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</si>
  <si>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</si>
  <si>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</si>
  <si>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</si>
  <si>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</si>
  <si>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</si>
  <si>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</si>
  <si>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</si>
  <si>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</si>
  <si>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</si>
  <si>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</si>
  <si>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</si>
  <si>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</si>
  <si>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</si>
  <si>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</si>
  <si>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</si>
  <si>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</si>
  <si>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</si>
  <si>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</si>
  <si>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</si>
  <si>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</si>
  <si>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</si>
  <si>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</si>
  <si>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</si>
  <si>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</si>
  <si>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</si>
  <si>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</si>
  <si>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</si>
  <si>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</si>
  <si>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</si>
  <si>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</si>
  <si>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</si>
  <si>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</si>
  <si>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</si>
  <si>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</si>
  <si>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</si>
  <si>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</si>
  <si>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</si>
  <si>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</si>
  <si>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</si>
  <si>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</si>
  <si>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</si>
  <si>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</si>
  <si>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</si>
  <si>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</si>
  <si>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</si>
  <si>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</si>
  <si>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</si>
  <si>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</si>
  <si>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</si>
  <si>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</si>
  <si>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</si>
  <si>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</si>
  <si>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</si>
  <si>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</si>
  <si>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</si>
  <si>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</si>
  <si>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</si>
  <si>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</si>
  <si>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</si>
  <si>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</si>
  <si>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</si>
  <si>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</si>
  <si>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</si>
  <si>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</si>
  <si>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</si>
  <si>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</si>
  <si>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</si>
  <si>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</si>
  <si>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</si>
  <si>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</si>
  <si>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</si>
  <si>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</si>
  <si>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</si>
  <si>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</si>
  <si>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</si>
  <si>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</si>
  <si>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</si>
  <si>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</si>
  <si>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</si>
  <si>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</si>
  <si>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</si>
  <si>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</si>
  <si>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</si>
  <si>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</si>
  <si>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</si>
  <si>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</si>
  <si>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</si>
  <si>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</si>
  <si>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</si>
  <si>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</si>
  <si>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</si>
  <si>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</si>
  <si>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</si>
  <si>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</si>
  <si>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</si>
  <si>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</si>
  <si>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</si>
  <si>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</si>
  <si>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</si>
  <si>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</si>
  <si>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</si>
  <si>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</si>
  <si>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</si>
  <si>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</si>
  <si>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</si>
  <si>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</si>
  <si>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</si>
  <si>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</si>
  <si>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</si>
  <si>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</si>
  <si>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</si>
  <si>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</si>
  <si>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</si>
  <si>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</si>
  <si>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</si>
  <si>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</si>
  <si>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</si>
  <si>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</si>
  <si>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</si>
  <si>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</si>
  <si>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</si>
  <si>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</si>
  <si>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</si>
  <si>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</si>
  <si>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</si>
  <si>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</si>
  <si>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</si>
  <si>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</si>
  <si>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</si>
  <si>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</si>
  <si>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</si>
  <si>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</si>
  <si>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</si>
  <si>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</si>
  <si>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</si>
  <si>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</si>
  <si>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</si>
  <si>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</si>
  <si>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</si>
  <si>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</si>
  <si>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</si>
  <si>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</si>
  <si>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</si>
  <si>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</si>
  <si>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</si>
  <si>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</si>
  <si>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</si>
  <si>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</si>
  <si>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</si>
  <si>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</si>
  <si>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</si>
  <si>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</si>
  <si>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</si>
  <si>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</si>
  <si>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</si>
  <si>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</si>
  <si>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</si>
  <si>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</si>
  <si>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</si>
  <si>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</si>
  <si>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</si>
  <si>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</si>
  <si>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</si>
  <si>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</si>
  <si>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</si>
  <si>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</si>
  <si>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</si>
  <si>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</si>
  <si>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</si>
  <si>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</si>
  <si>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</si>
  <si>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</si>
  <si>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</si>
  <si>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</si>
  <si>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</si>
  <si>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</si>
  <si>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</si>
  <si>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</si>
  <si>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</si>
  <si>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</si>
  <si>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</si>
  <si>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</si>
  <si>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</si>
  <si>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</si>
  <si>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</si>
  <si>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</si>
  <si>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</si>
  <si>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</si>
  <si>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</si>
  <si>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</si>
  <si>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</si>
  <si>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</si>
  <si>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</si>
  <si>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</si>
  <si>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</si>
  <si>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</si>
  <si>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</si>
  <si>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</si>
  <si>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</si>
  <si>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</si>
  <si>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</si>
  <si>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</si>
  <si>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</si>
  <si>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</si>
  <si>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</si>
  <si>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</si>
  <si>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</si>
  <si>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</si>
  <si>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</si>
  <si>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</si>
  <si>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</si>
  <si>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</si>
  <si>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</si>
  <si>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</si>
  <si>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</si>
  <si>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</si>
  <si>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</si>
  <si>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</si>
  <si>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</si>
  <si>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</si>
  <si>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</si>
  <si>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</si>
  <si>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</si>
  <si>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</si>
  <si>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</si>
  <si>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</si>
  <si>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</si>
  <si>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</si>
  <si>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</si>
  <si>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</si>
  <si>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</si>
  <si>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</si>
  <si>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</si>
  <si>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</si>
  <si>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</si>
  <si>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</si>
  <si>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</si>
  <si>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</si>
  <si>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</si>
  <si>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</si>
  <si>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</si>
  <si>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</si>
  <si>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</si>
  <si>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</si>
  <si>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</si>
  <si>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</si>
  <si>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</si>
  <si>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</si>
  <si>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</si>
  <si>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</si>
  <si>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</si>
  <si>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</si>
  <si>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</si>
  <si>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</si>
  <si>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</si>
  <si>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</si>
  <si>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</si>
  <si>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</si>
  <si>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</si>
  <si>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</si>
  <si>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</si>
  <si>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</si>
  <si>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</si>
  <si>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</si>
  <si>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</si>
  <si>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</si>
  <si>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</si>
  <si>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</si>
  <si>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</si>
  <si>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</si>
  <si>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</si>
  <si>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</si>
  <si>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</si>
  <si>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</si>
  <si>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</si>
  <si>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</si>
  <si>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</si>
  <si>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</si>
  <si>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</si>
  <si>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</si>
  <si>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</si>
  <si>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</si>
  <si>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</si>
  <si>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</si>
  <si>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</si>
  <si>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</si>
  <si>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</si>
  <si>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</si>
  <si>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</si>
  <si>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</si>
  <si>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</si>
  <si>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</si>
  <si>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</si>
  <si>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</si>
  <si>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</si>
  <si>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</si>
  <si>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</si>
  <si>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</si>
  <si>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</si>
  <si>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</si>
  <si>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</si>
  <si>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</si>
  <si>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</si>
  <si>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</si>
  <si>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</si>
  <si>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</si>
  <si>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</si>
  <si>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</si>
  <si>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</si>
  <si>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</si>
  <si>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</si>
  <si>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</si>
  <si>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</si>
  <si>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</si>
  <si>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</si>
  <si>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</si>
  <si>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</si>
  <si>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</si>
  <si>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</si>
  <si>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</si>
  <si>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</si>
  <si>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</si>
  <si>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</si>
  <si>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</si>
  <si>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</si>
  <si>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</si>
  <si>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</si>
  <si>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</si>
  <si>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</si>
  <si>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</si>
  <si>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</si>
  <si>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</si>
  <si>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</si>
  <si>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</si>
  <si>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</si>
  <si>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</si>
  <si>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</si>
  <si>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</si>
  <si>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</si>
  <si>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</si>
  <si>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</si>
  <si>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</si>
  <si>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</si>
  <si>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</si>
  <si>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</si>
  <si>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</si>
  <si>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</si>
  <si>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</si>
  <si>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</si>
  <si>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</si>
  <si>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</si>
  <si>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</si>
  <si>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</si>
  <si>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</si>
  <si>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</si>
  <si>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</si>
  <si>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</si>
  <si>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</si>
  <si>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</si>
  <si>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</si>
  <si>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</si>
  <si>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</si>
  <si>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</si>
  <si>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</si>
  <si>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</si>
  <si>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</si>
  <si>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</si>
  <si>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</si>
  <si>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</si>
  <si>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</si>
  <si>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</si>
  <si>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</si>
  <si>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</si>
  <si>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</si>
  <si>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</si>
  <si>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</si>
  <si>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</si>
  <si>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</si>
  <si>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</si>
  <si>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</si>
  <si>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</si>
  <si>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</si>
  <si>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</si>
  <si>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</si>
  <si>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</si>
  <si>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</si>
  <si>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</si>
  <si>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</si>
  <si>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</si>
  <si>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</si>
  <si>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</si>
  <si>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</si>
  <si>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</si>
  <si>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</si>
  <si>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</si>
  <si>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</si>
  <si>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</si>
  <si>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</si>
  <si>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</si>
  <si>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</si>
  <si>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</si>
  <si>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</si>
  <si>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</si>
  <si>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</si>
  <si>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</si>
  <si>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</si>
  <si>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</si>
  <si>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</si>
  <si>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</si>
  <si>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</si>
  <si>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</si>
  <si>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</si>
  <si>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</si>
  <si>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</si>
  <si>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</si>
  <si>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</si>
  <si>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</si>
  <si>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</si>
  <si>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</si>
  <si>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</si>
  <si>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</si>
  <si>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</si>
  <si>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</si>
  <si>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</si>
  <si>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</si>
  <si>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</si>
  <si>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</si>
  <si>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</si>
  <si>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</si>
  <si>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</si>
  <si>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</si>
  <si>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</si>
  <si>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</si>
  <si>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</si>
  <si>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</si>
  <si>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</si>
  <si>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</si>
  <si>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</si>
  <si>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</si>
  <si>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</si>
  <si>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</si>
  <si>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</si>
  <si>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</si>
  <si>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</si>
  <si>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</si>
  <si>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</si>
  <si>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</si>
  <si>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</si>
  <si>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</si>
  <si>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</si>
  <si>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</si>
  <si>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</si>
  <si>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</si>
  <si>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</si>
  <si>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</si>
  <si>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</si>
  <si>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</si>
  <si>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</si>
  <si>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</si>
  <si>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</si>
  <si>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</si>
  <si>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</si>
  <si>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</si>
  <si>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</si>
  <si>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</si>
  <si>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</si>
  <si>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</si>
  <si>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</si>
  <si>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</si>
  <si>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</si>
  <si>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</si>
  <si>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</si>
  <si>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</si>
  <si>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</si>
  <si>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</si>
  <si>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</si>
  <si>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</si>
  <si>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</si>
  <si>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</si>
  <si>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</si>
  <si>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</si>
  <si>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</si>
  <si>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</si>
  <si>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</si>
  <si>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</si>
  <si>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</si>
  <si>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</si>
  <si>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</si>
  <si>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</si>
  <si>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</si>
  <si>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</si>
  <si>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</si>
  <si>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</si>
  <si>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</si>
  <si>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</si>
  <si>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</si>
  <si>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</si>
  <si>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</si>
  <si>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</si>
  <si>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</si>
  <si>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</si>
  <si>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</si>
  <si>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</si>
  <si>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</si>
  <si>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</si>
  <si>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</si>
  <si>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</si>
  <si>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</si>
  <si>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</si>
  <si>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</si>
  <si>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</si>
  <si>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</si>
  <si>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</si>
  <si>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</si>
  <si>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</si>
  <si>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</si>
  <si>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</si>
  <si>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</si>
  <si>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</si>
  <si>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</si>
  <si>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</si>
  <si>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</si>
  <si>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</si>
  <si>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</si>
  <si>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</si>
  <si>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</si>
  <si>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</si>
  <si>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</si>
  <si>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</si>
  <si>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</si>
  <si>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</si>
  <si>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</si>
  <si>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</si>
  <si>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</si>
  <si>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</si>
  <si>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</si>
  <si>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</si>
  <si>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</si>
  <si>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</si>
  <si>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</si>
  <si>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</si>
  <si>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</si>
  <si>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</si>
  <si>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</si>
  <si>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</si>
  <si>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</si>
  <si>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</si>
  <si>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</si>
  <si>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</si>
  <si>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</si>
  <si>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</si>
  <si>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</si>
  <si>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</si>
  <si>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</si>
  <si>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</si>
  <si>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</si>
  <si>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</si>
  <si>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</si>
  <si>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</si>
  <si>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</si>
  <si>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</si>
  <si>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</si>
  <si>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</si>
  <si>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</si>
  <si>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</si>
  <si>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</si>
  <si>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</si>
  <si>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</si>
  <si>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</si>
  <si>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</si>
  <si>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</si>
  <si>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</si>
  <si>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</si>
  <si>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</si>
  <si>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</si>
  <si>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</si>
  <si>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</si>
  <si>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</si>
  <si>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</si>
  <si>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</si>
  <si>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</si>
  <si>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</si>
  <si>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</si>
  <si>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</si>
  <si>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</si>
  <si>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</si>
  <si>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</si>
  <si>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</si>
  <si>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</si>
  <si>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</si>
  <si>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</si>
  <si>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</si>
  <si>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</si>
  <si>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</si>
  <si>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</si>
  <si>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</si>
  <si>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</si>
  <si>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</si>
  <si>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</si>
  <si>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</si>
  <si>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</si>
  <si>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</si>
  <si>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</si>
  <si>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</si>
  <si>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</si>
  <si>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</si>
  <si>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</si>
  <si>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</si>
  <si>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</si>
  <si>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</si>
  <si>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</si>
  <si>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</si>
  <si>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</si>
  <si>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</si>
  <si>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</si>
  <si>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</si>
  <si>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</si>
  <si>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</si>
  <si>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</si>
  <si>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</si>
  <si>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</si>
  <si>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</si>
  <si>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</si>
  <si>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</si>
  <si>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</si>
  <si>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</si>
  <si>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</si>
  <si>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</si>
  <si>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</si>
  <si>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</si>
  <si>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</si>
  <si>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</si>
  <si>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</si>
  <si>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</si>
  <si>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</si>
  <si>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</si>
  <si>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</si>
  <si>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</si>
  <si>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</si>
  <si>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</si>
  <si>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</si>
  <si>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</si>
  <si>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</si>
  <si>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</si>
  <si>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</si>
  <si>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</si>
  <si>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</si>
  <si>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</si>
  <si>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</si>
  <si>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</si>
  <si>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</si>
  <si>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</si>
  <si>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</si>
  <si>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</si>
  <si>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</si>
  <si>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</si>
  <si>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</si>
  <si>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</si>
  <si>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</si>
  <si>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</si>
  <si>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</si>
  <si>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</si>
  <si>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</si>
  <si>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</si>
  <si>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</si>
  <si>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</si>
  <si>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</si>
  <si>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</si>
  <si>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</si>
  <si>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</si>
  <si>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</si>
  <si>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</si>
  <si>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</si>
  <si>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</si>
  <si>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</si>
  <si>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</si>
  <si>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</si>
  <si>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</si>
  <si>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</si>
  <si>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</si>
  <si>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</si>
  <si>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</si>
  <si>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</si>
  <si>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</si>
  <si>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</si>
  <si>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</si>
  <si>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</si>
  <si>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</si>
  <si>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</si>
  <si>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</si>
  <si>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</si>
  <si>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</si>
  <si>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</si>
  <si>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</si>
  <si>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</si>
  <si>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</si>
  <si>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</si>
  <si>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</si>
  <si>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</si>
  <si>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</si>
  <si>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</si>
  <si>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</si>
  <si>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</si>
  <si>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</si>
  <si>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</si>
  <si>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</si>
  <si>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</si>
  <si>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</si>
  <si>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</si>
  <si>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</si>
  <si>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</si>
  <si>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</si>
  <si>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</si>
  <si>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</si>
  <si>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</si>
  <si>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</si>
  <si>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</si>
  <si>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</si>
  <si>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</si>
  <si>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</si>
  <si>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</si>
  <si>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</si>
  <si>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</si>
  <si>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</si>
  <si>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</si>
  <si>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</si>
  <si>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</si>
  <si>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</si>
  <si>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</si>
  <si>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</si>
  <si>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</si>
  <si>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</si>
  <si>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</si>
  <si>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</si>
  <si>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</si>
  <si>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</si>
  <si>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</si>
  <si>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</si>
  <si>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</si>
  <si>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</si>
  <si>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</si>
  <si>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</si>
  <si>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</si>
  <si>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</si>
  <si>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</si>
  <si>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</si>
  <si>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</si>
  <si>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</si>
  <si>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</si>
  <si>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</si>
  <si>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</si>
  <si>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</si>
  <si>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</si>
  <si>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</si>
  <si>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</si>
  <si>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</si>
  <si>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</si>
  <si>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</si>
  <si>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</si>
  <si>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</si>
  <si>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</si>
  <si>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</si>
  <si>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</si>
  <si>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</si>
  <si>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</si>
  <si>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</si>
  <si>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</si>
  <si>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</si>
  <si>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</si>
  <si>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</si>
  <si>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</si>
  <si>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</si>
  <si>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</si>
  <si>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</si>
  <si>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</si>
  <si>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</si>
  <si>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</si>
  <si>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</si>
  <si>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</si>
  <si>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</si>
  <si>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</si>
  <si>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</si>
  <si>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</si>
  <si>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</si>
  <si>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</si>
  <si>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</si>
  <si>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</si>
  <si>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</si>
  <si>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</si>
  <si>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</si>
  <si>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</si>
  <si>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</si>
  <si>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</si>
  <si>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</si>
  <si>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</si>
  <si>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</si>
  <si>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</si>
  <si>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</si>
  <si>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</si>
  <si>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</si>
  <si>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</si>
  <si>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</si>
  <si>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</si>
  <si>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</si>
  <si>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</si>
  <si>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</si>
  <si>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</si>
  <si>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</si>
  <si>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</si>
  <si>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</si>
  <si>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</si>
  <si>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</si>
  <si>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</si>
  <si>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</si>
  <si>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</si>
  <si>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</si>
  <si>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</si>
  <si>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</si>
  <si>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</si>
  <si>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</si>
  <si>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</si>
  <si>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</si>
  <si>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</si>
  <si>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</si>
  <si>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</si>
  <si>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</si>
  <si>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</si>
  <si>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</si>
  <si>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</si>
  <si>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</si>
  <si>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</si>
  <si>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</si>
  <si>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</si>
  <si>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</si>
  <si>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</si>
  <si>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</si>
  <si>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</si>
  <si>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</si>
  <si>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</si>
  <si>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</si>
  <si>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</si>
  <si>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</si>
  <si>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</si>
  <si>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</si>
  <si>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</si>
  <si>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</si>
  <si>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</si>
  <si>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</si>
  <si>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</si>
  <si>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</si>
  <si>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</si>
  <si>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</si>
  <si>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</si>
  <si>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</si>
  <si>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</si>
  <si>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</si>
  <si>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</si>
  <si>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</si>
  <si>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</si>
  <si>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</si>
  <si>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</si>
  <si>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</si>
  <si>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</si>
  <si>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</si>
  <si>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</si>
  <si>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</si>
  <si>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</si>
  <si>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</si>
  <si>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</si>
  <si>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</si>
  <si>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</si>
  <si>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</si>
  <si>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</si>
  <si>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</si>
  <si>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</si>
  <si>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</si>
  <si>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</si>
  <si>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</si>
  <si>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</si>
  <si>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</si>
  <si>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</si>
  <si>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</si>
  <si>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</si>
  <si>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</si>
  <si>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</si>
  <si>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</si>
  <si>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</si>
  <si>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</si>
  <si>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</si>
  <si>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</si>
  <si>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</si>
  <si>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</si>
  <si>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</si>
  <si>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</si>
  <si>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</si>
  <si>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</si>
  <si>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</si>
  <si>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</si>
  <si>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</si>
  <si>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</si>
  <si>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</si>
  <si>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</si>
  <si>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</si>
  <si>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</si>
  <si>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</si>
  <si>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</si>
  <si>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</si>
  <si>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</si>
  <si>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</si>
  <si>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</si>
  <si>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</si>
  <si>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</si>
  <si>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</si>
  <si>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</si>
  <si>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</si>
  <si>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</si>
  <si>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</si>
  <si>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</si>
  <si>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</si>
  <si>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</si>
  <si>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</si>
  <si>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</si>
  <si>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</si>
  <si>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</si>
  <si>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</si>
  <si>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</si>
  <si>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</si>
  <si>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</si>
  <si>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</si>
  <si>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</si>
  <si>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</si>
  <si>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</si>
  <si>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</si>
  <si>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</si>
  <si>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</si>
  <si>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</si>
  <si>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</si>
  <si>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</si>
  <si>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</si>
  <si>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</si>
  <si>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</si>
  <si>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</si>
  <si>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</si>
  <si>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</si>
  <si>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</si>
  <si>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</si>
  <si>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</si>
  <si>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</si>
  <si>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</si>
  <si>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</si>
  <si>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</si>
  <si>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</si>
  <si>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</si>
  <si>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</si>
  <si>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</si>
  <si>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</si>
  <si>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</si>
  <si>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</si>
  <si>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</si>
  <si>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</si>
  <si>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</si>
  <si>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</si>
  <si>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</si>
  <si>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</si>
  <si>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</si>
  <si>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</si>
  <si>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</si>
  <si>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</si>
  <si>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</si>
  <si>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</si>
  <si>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</si>
  <si>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</si>
  <si>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</si>
  <si>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</si>
  <si>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</si>
  <si>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</si>
  <si>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</si>
  <si>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</si>
  <si>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</si>
  <si>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</si>
  <si>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</si>
  <si>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</si>
  <si>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</si>
  <si>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</si>
  <si>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</si>
  <si>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</si>
  <si>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</si>
  <si>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</si>
  <si>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</si>
  <si>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</si>
  <si>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</si>
  <si>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</si>
  <si>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</si>
  <si>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</si>
  <si>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</si>
  <si>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</si>
  <si>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</si>
  <si>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</si>
  <si>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</si>
  <si>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</si>
  <si>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</si>
  <si>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</si>
  <si>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</si>
  <si>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</si>
  <si>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</si>
  <si>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</si>
  <si>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</si>
  <si>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</si>
  <si>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</si>
  <si>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</si>
  <si>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</si>
  <si>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</si>
  <si>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</si>
  <si>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</si>
  <si>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</si>
  <si>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</si>
  <si>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</si>
  <si>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</si>
  <si>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</si>
  <si>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</si>
  <si>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</si>
  <si>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</si>
  <si>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</si>
  <si>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</si>
  <si>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</si>
  <si>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</si>
  <si>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</si>
  <si>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</si>
  <si>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</si>
  <si>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</si>
  <si>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</si>
  <si>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</si>
  <si>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</si>
  <si>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</si>
  <si>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</si>
  <si>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</si>
  <si>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</si>
  <si>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</si>
  <si>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</si>
  <si>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</si>
  <si>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</si>
  <si>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</si>
  <si>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</si>
  <si>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</si>
  <si>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</si>
  <si>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</si>
  <si>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</si>
  <si>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</si>
  <si>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</si>
  <si>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</si>
  <si>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</si>
  <si>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</si>
  <si>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</si>
  <si>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</si>
  <si>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</si>
  <si>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</si>
  <si>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</si>
  <si>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</si>
  <si>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</si>
  <si>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</si>
  <si>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</si>
  <si>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</si>
  <si>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</si>
  <si>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</si>
  <si>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</si>
  <si>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</si>
  <si>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</si>
  <si>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</si>
  <si>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</si>
  <si>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</si>
  <si>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</si>
  <si>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</si>
  <si>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</si>
  <si>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</si>
  <si>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</si>
  <si>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</si>
  <si>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</si>
  <si>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</si>
  <si>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</si>
  <si>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</si>
  <si>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</si>
  <si>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</si>
  <si>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</si>
  <si>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</si>
  <si>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</si>
  <si>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</si>
  <si>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</si>
  <si>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</si>
  <si>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</si>
  <si>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</si>
  <si>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</si>
  <si>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</si>
  <si>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</si>
  <si>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</si>
  <si>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</si>
  <si>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</si>
  <si>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</si>
  <si>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</si>
  <si>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</si>
  <si>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</si>
  <si>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</si>
  <si>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</si>
  <si>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</si>
  <si>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</si>
  <si>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</si>
  <si>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</si>
  <si>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</si>
  <si>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</si>
  <si>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</si>
  <si>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</si>
  <si>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</si>
  <si>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</si>
  <si>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</si>
  <si>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</si>
  <si>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</si>
  <si>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</si>
  <si>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</si>
  <si>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</si>
  <si>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</si>
  <si>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</si>
  <si>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</si>
  <si>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</si>
  <si>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</si>
  <si>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</si>
  <si>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</si>
  <si>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</si>
  <si>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</si>
  <si>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</si>
  <si>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</si>
  <si>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</si>
  <si>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</si>
  <si>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</si>
  <si>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</si>
  <si>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</si>
  <si>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</si>
  <si>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</si>
  <si>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</si>
  <si>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</si>
  <si>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</si>
  <si>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</si>
  <si>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</si>
  <si>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</si>
  <si>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</si>
  <si>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</si>
  <si>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</si>
  <si>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</si>
  <si>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</si>
  <si>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</si>
  <si>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</si>
  <si>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</si>
  <si>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</si>
  <si>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</si>
  <si>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можем закрыть согласно выработке</t>
  </si>
  <si>
    <t>Всего закрыто по КС:</t>
  </si>
  <si>
    <t>с коэф. 1,04</t>
  </si>
  <si>
    <t>3/4 кс март</t>
  </si>
  <si>
    <t>8 кс апрель</t>
  </si>
  <si>
    <t>9 кс апрель</t>
  </si>
  <si>
    <t>май1</t>
  </si>
  <si>
    <t>Колонны и надколонник (39-41)</t>
  </si>
  <si>
    <t>Фермы (А-Б/38-40) (4шт)</t>
  </si>
  <si>
    <t>"С" элементы в/о 38,5-40</t>
  </si>
  <si>
    <t>КиН в/о А-Б/39-41</t>
  </si>
  <si>
    <t>"О" элементы (41)</t>
  </si>
  <si>
    <t>"С" элементы (38,5-40)</t>
  </si>
  <si>
    <t>колонны и надколонник (10-41 оси)</t>
  </si>
  <si>
    <t>С элементы (10-40 оси)</t>
  </si>
  <si>
    <t>Фермы 10-40 оси (50шт)</t>
  </si>
  <si>
    <t>Настилы 2,3,4 оч</t>
  </si>
  <si>
    <t>Клыки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</si>
</sst>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.000"/>
    <numFmt numFmtId="165" formatCode="0.000"/>
    <numFmt numFmtId="166" formatCode="0.0"/>
    <numFmt numFmtId="167" formatCode="#,##0.0"/>
    <numFmt numFmtId="168" formatCode="0.0000"/>
    <numFmt numFmtId="169" formatCode="_-* #,##0.0000_-;\-* #,##0.0000_-;_-* &quot;-&quot;??_-;_-@_-"/>
    <numFmt numFmtId="170" formatCode="_-* #,##0.00\ _₽_-;\-* #,##0.00\ _₽_-;_-* &quot;-&quot;??\ _₽_-;_-@_-"/>
    <numFmt numFmtId="171" formatCode="_-* #,##0_-;\-* #,##0_-;_-* &quot;-&quot;??_-;_-@_-"/>
    <numFmt numFmtId="172" formatCode="_-* #,##0.000_-;\-* #,##0.000_-;_-* &quot;-&quot;??_-;_-@_-"/>
    <numFmt numFmtId="173" formatCode="_-* #,##0.00000_-;\-* #,##0.00000_-;_-* &quot;-&quot;??_-;_-@_-"/>
    <numFmt numFmtId="174" formatCode="_-* #,##0.000\ _₽_-;\-* #,##0.000\ _₽_-;_-* &quot;-&quot;???\ _₽_-;_-@_-"/>
    <numFmt numFmtId="175" formatCode="_-* #,##0.0000000\ _₽_-;\-* #,##0.0000000\ _₽_-;_-* &quot;-&quot;???\ _₽_-;_-@_-"/>
  </numFmts>
  <fonts count="47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Aptos Narrow"/>
      <charset val="204"/>
      <scheme val="minor"/>
    </font>
    <font>
      <sz val="1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trike/>
      <sz val="11"/>
      <color theme="1"/>
      <name val="Aptos Narrow"/>
      <charset val="204"/>
      <scheme val="minor"/>
    </font>
    <font>
      <strike/>
      <sz val="11"/>
      <color theme="1"/>
      <name val="Aptos Narrow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Aptos Narrow"/>
      <charset val="204"/>
      <scheme val="minor"/>
    </font>
    <font>
      <sz val="8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charset val="204"/>
      <scheme val="minor"/>
    </font>
    <font>
      <sz val="11"/>
      <color rgb="FF000000"/>
      <name val="Aptos Narrow"/>
      <family val="2"/>
      <charset val="204"/>
      <scheme val="minor"/>
    </font>
    <font>
      <sz val="11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trike/>
      <sz val="10"/>
      <name val="Calibri"/>
      <family val="2"/>
      <charset val="204"/>
    </font>
    <font>
      <strike/>
      <sz val="10"/>
      <color theme="1"/>
      <name val="Calibri"/>
      <family val="2"/>
      <charset val="204"/>
    </font>
    <font>
      <strike/>
      <sz val="10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1"/>
      <color rgb="FFFF0000"/>
      <name val="Aptos Narrow"/>
      <scheme val="minor"/>
    </font>
    <font>
      <b/>
      <sz val="11"/>
      <color rgb="FFFF0000"/>
      <name val="Aptos Narrow"/>
      <scheme val="minor"/>
    </font>
    <font>
      <b/>
      <sz val="9"/>
      <color rgb="FFFF0000"/>
      <name val="Aptos Narrow"/>
      <scheme val="minor"/>
    </font>
    <font>
      <b/>
      <i/>
      <sz val="11"/>
      <color rgb="FFFF0000"/>
      <name val="Aptos Narrow"/>
      <scheme val="minor"/>
    </font>
    <font>
      <i/>
      <sz val="11"/>
      <color rgb="FFFF0000"/>
      <name val="Aptos Narrow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vertical="top"/>
    </xf>
    <xf numFmtId="0" fontId="20" fillId="0" borderId="0"/>
    <xf numFmtId="43" fontId="20" fillId="0" borderId="0" applyFont="0" applyFill="0" applyBorder="0" applyAlignment="0" applyProtection="0"/>
  </cellStyleXfs>
  <cellXfs count="2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4" fontId="1" fillId="2" borderId="5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2" borderId="2" xfId="0" applyFill="1" applyBorder="1"/>
    <xf numFmtId="4" fontId="0" fillId="3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5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4" fontId="0" fillId="6" borderId="0" xfId="0" applyNumberFormat="1" applyFill="1"/>
    <xf numFmtId="4" fontId="0" fillId="6" borderId="0" xfId="0" applyNumberFormat="1" applyFill="1" applyAlignment="1">
      <alignment horizontal="center" vertical="center"/>
    </xf>
    <xf numFmtId="4" fontId="4" fillId="6" borderId="0" xfId="0" applyNumberFormat="1" applyFont="1" applyFill="1" applyAlignment="1">
      <alignment horizontal="center"/>
    </xf>
    <xf numFmtId="4" fontId="0" fillId="6" borderId="0" xfId="0" applyNumberForma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/>
    <xf numFmtId="0" fontId="10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10" fillId="0" borderId="6" xfId="2" applyNumberFormat="1" applyFont="1" applyFill="1" applyBorder="1" applyAlignment="1" applyProtection="1">
      <alignment horizontal="center" vertical="center"/>
    </xf>
    <xf numFmtId="0" fontId="10" fillId="0" borderId="8" xfId="2" applyNumberFormat="1" applyFont="1" applyFill="1" applyBorder="1" applyAlignment="1" applyProtection="1">
      <alignment horizontal="center" vertical="center"/>
    </xf>
    <xf numFmtId="0" fontId="11" fillId="0" borderId="6" xfId="2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7" borderId="1" xfId="2" applyNumberFormat="1" applyFont="1" applyFill="1" applyBorder="1" applyAlignment="1" applyProtection="1">
      <alignment horizontal="center" vertical="center"/>
    </xf>
    <xf numFmtId="0" fontId="11" fillId="7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left" vertical="center"/>
    </xf>
    <xf numFmtId="0" fontId="11" fillId="0" borderId="1" xfId="2" applyNumberFormat="1" applyFont="1" applyFill="1" applyBorder="1" applyAlignment="1" applyProtection="1">
      <alignment horizontal="center" vertical="center"/>
    </xf>
    <xf numFmtId="0" fontId="11" fillId="0" borderId="7" xfId="2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2" fontId="10" fillId="0" borderId="9" xfId="1" applyNumberFormat="1" applyFont="1" applyFill="1" applyBorder="1" applyAlignment="1" applyProtection="1">
      <alignment horizontal="center" vertical="center"/>
    </xf>
    <xf numFmtId="2" fontId="10" fillId="0" borderId="10" xfId="1" applyNumberFormat="1" applyFont="1" applyFill="1" applyBorder="1" applyAlignment="1" applyProtection="1">
      <alignment horizontal="center" vertical="center"/>
    </xf>
    <xf numFmtId="2" fontId="11" fillId="7" borderId="1" xfId="1" applyNumberFormat="1" applyFont="1" applyFill="1" applyBorder="1" applyAlignment="1" applyProtection="1">
      <alignment horizontal="center" vertical="center"/>
    </xf>
    <xf numFmtId="2" fontId="11" fillId="7" borderId="1" xfId="1" applyNumberFormat="1" applyFont="1" applyFill="1" applyBorder="1" applyAlignment="1" applyProtection="1">
      <alignment horizontal="center" vertical="center" wrapText="1"/>
    </xf>
    <xf numFmtId="2" fontId="10" fillId="0" borderId="1" xfId="1" applyNumberFormat="1" applyFont="1" applyFill="1" applyBorder="1" applyAlignment="1" applyProtection="1">
      <alignment horizontal="center" vertical="center"/>
    </xf>
    <xf numFmtId="2" fontId="10" fillId="8" borderId="1" xfId="1" applyNumberFormat="1" applyFont="1" applyFill="1" applyBorder="1" applyAlignment="1" applyProtection="1">
      <alignment horizontal="center" vertical="center"/>
    </xf>
    <xf numFmtId="2" fontId="13" fillId="7" borderId="1" xfId="1" applyNumberFormat="1" applyFont="1" applyFill="1" applyBorder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10" fillId="8" borderId="1" xfId="1" applyNumberFormat="1" applyFont="1" applyFill="1" applyBorder="1" applyAlignment="1" applyProtection="1">
      <alignment horizontal="center" vertical="center"/>
    </xf>
    <xf numFmtId="2" fontId="10" fillId="8" borderId="10" xfId="1" applyNumberFormat="1" applyFont="1" applyFill="1" applyBorder="1" applyAlignment="1" applyProtection="1">
      <alignment horizontal="center" vertical="center"/>
    </xf>
    <xf numFmtId="0" fontId="11" fillId="8" borderId="1" xfId="1" applyNumberFormat="1" applyFont="1" applyFill="1" applyBorder="1" applyAlignment="1" applyProtection="1">
      <alignment horizontal="center" vertical="center"/>
    </xf>
    <xf numFmtId="2" fontId="13" fillId="8" borderId="1" xfId="1" applyNumberFormat="1" applyFont="1" applyFill="1" applyBorder="1" applyAlignment="1">
      <alignment horizontal="center" vertical="center"/>
    </xf>
    <xf numFmtId="2" fontId="12" fillId="8" borderId="0" xfId="1" applyNumberFormat="1" applyFont="1" applyFill="1" applyAlignment="1">
      <alignment horizontal="center" vertical="center"/>
    </xf>
    <xf numFmtId="165" fontId="11" fillId="8" borderId="1" xfId="1" applyNumberFormat="1" applyFont="1" applyFill="1" applyBorder="1" applyAlignment="1" applyProtection="1">
      <alignment horizontal="center" vertical="center"/>
    </xf>
    <xf numFmtId="165" fontId="11" fillId="7" borderId="1" xfId="1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11" fillId="0" borderId="1" xfId="1" applyNumberFormat="1" applyFont="1" applyFill="1" applyBorder="1" applyAlignment="1" applyProtection="1">
      <alignment horizontal="center" vertical="center"/>
    </xf>
    <xf numFmtId="165" fontId="10" fillId="8" borderId="1" xfId="1" applyNumberFormat="1" applyFont="1" applyFill="1" applyBorder="1" applyAlignment="1" applyProtection="1">
      <alignment horizontal="center" vertical="center"/>
    </xf>
    <xf numFmtId="165" fontId="10" fillId="0" borderId="1" xfId="1" applyNumberFormat="1" applyFont="1" applyFill="1" applyBorder="1" applyAlignment="1" applyProtection="1">
      <alignment horizontal="center" vertical="center"/>
    </xf>
    <xf numFmtId="165" fontId="13" fillId="7" borderId="1" xfId="1" applyNumberFormat="1" applyFont="1" applyFill="1" applyBorder="1" applyAlignment="1">
      <alignment horizontal="center" vertical="center"/>
    </xf>
    <xf numFmtId="2" fontId="12" fillId="0" borderId="1" xfId="1" applyNumberFormat="1" applyFont="1" applyBorder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165" fontId="15" fillId="0" borderId="0" xfId="1" applyNumberFormat="1" applyFont="1" applyFill="1" applyBorder="1" applyAlignment="1" applyProtection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Alignment="1">
      <alignment horizontal="center" vertical="center"/>
    </xf>
    <xf numFmtId="165" fontId="13" fillId="8" borderId="1" xfId="1" applyNumberFormat="1" applyFont="1" applyFill="1" applyBorder="1" applyAlignment="1">
      <alignment horizontal="center" vertical="center"/>
    </xf>
    <xf numFmtId="165" fontId="10" fillId="7" borderId="1" xfId="1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left" vertical="center"/>
    </xf>
    <xf numFmtId="2" fontId="12" fillId="8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2" fontId="13" fillId="0" borderId="0" xfId="1" applyNumberFormat="1" applyFont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0" xfId="0" applyFill="1"/>
    <xf numFmtId="0" fontId="0" fillId="0" borderId="1" xfId="0" applyBorder="1" applyAlignment="1">
      <alignment horizontal="left" vertical="center"/>
    </xf>
    <xf numFmtId="0" fontId="17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2" fontId="11" fillId="9" borderId="1" xfId="1" applyNumberFormat="1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17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20" fillId="0" borderId="0" xfId="3" applyAlignment="1">
      <alignment horizontal="right"/>
    </xf>
    <xf numFmtId="168" fontId="11" fillId="0" borderId="1" xfId="1" applyNumberFormat="1" applyFont="1" applyFill="1" applyBorder="1" applyAlignment="1" applyProtection="1">
      <alignment horizontal="center" vertical="center"/>
    </xf>
    <xf numFmtId="165" fontId="11" fillId="0" borderId="1" xfId="1" applyNumberFormat="1" applyFont="1" applyFill="1" applyBorder="1" applyAlignment="1" applyProtection="1">
      <alignment horizontal="left" vertical="center"/>
    </xf>
    <xf numFmtId="49" fontId="11" fillId="9" borderId="1" xfId="1" applyNumberFormat="1" applyFont="1" applyFill="1" applyBorder="1" applyAlignment="1" applyProtection="1">
      <alignment horizontal="center" vertical="center" wrapText="1"/>
    </xf>
    <xf numFmtId="0" fontId="20" fillId="8" borderId="0" xfId="3" applyFill="1" applyAlignment="1">
      <alignment horizontal="center"/>
    </xf>
    <xf numFmtId="165" fontId="13" fillId="0" borderId="0" xfId="1" applyNumberFormat="1" applyFont="1" applyAlignment="1">
      <alignment horizontal="center" vertical="center"/>
    </xf>
    <xf numFmtId="169" fontId="26" fillId="8" borderId="0" xfId="1" applyNumberFormat="1" applyFont="1" applyFill="1" applyAlignment="1">
      <alignment horizontal="center"/>
    </xf>
    <xf numFmtId="2" fontId="27" fillId="0" borderId="0" xfId="4" applyNumberFormat="1" applyFont="1" applyBorder="1" applyAlignment="1">
      <alignment horizontal="center"/>
    </xf>
    <xf numFmtId="165" fontId="26" fillId="8" borderId="0" xfId="0" applyNumberFormat="1" applyFont="1" applyFill="1" applyAlignment="1">
      <alignment horizontal="center" vertical="center"/>
    </xf>
    <xf numFmtId="2" fontId="26" fillId="0" borderId="0" xfId="1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68" fontId="26" fillId="0" borderId="0" xfId="1" applyNumberFormat="1" applyFont="1" applyAlignment="1">
      <alignment horizontal="center" vertical="center"/>
    </xf>
    <xf numFmtId="165" fontId="12" fillId="0" borderId="0" xfId="1" applyNumberFormat="1" applyFont="1" applyBorder="1" applyAlignment="1">
      <alignment horizontal="center" vertical="center"/>
    </xf>
    <xf numFmtId="0" fontId="10" fillId="0" borderId="0" xfId="2" applyNumberFormat="1" applyFont="1" applyFill="1" applyBorder="1" applyAlignment="1" applyProtection="1">
      <alignment horizontal="right" vertical="center"/>
    </xf>
    <xf numFmtId="2" fontId="12" fillId="0" borderId="0" xfId="1" applyNumberFormat="1" applyFont="1" applyBorder="1" applyAlignment="1">
      <alignment horizontal="right" vertical="center"/>
    </xf>
    <xf numFmtId="2" fontId="12" fillId="0" borderId="0" xfId="1" applyNumberFormat="1" applyFont="1" applyAlignment="1">
      <alignment horizontal="right" vertical="center"/>
    </xf>
    <xf numFmtId="165" fontId="27" fillId="0" borderId="0" xfId="4" applyNumberFormat="1" applyFont="1" applyBorder="1" applyAlignment="1">
      <alignment horizontal="center"/>
    </xf>
    <xf numFmtId="165" fontId="13" fillId="8" borderId="8" xfId="1" applyNumberFormat="1" applyFont="1" applyFill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165" fontId="13" fillId="0" borderId="11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165" fontId="31" fillId="0" borderId="0" xfId="1" applyNumberFormat="1" applyFont="1" applyAlignment="1">
      <alignment horizontal="center" vertical="center"/>
    </xf>
    <xf numFmtId="165" fontId="32" fillId="0" borderId="1" xfId="1" applyNumberFormat="1" applyFont="1" applyFill="1" applyBorder="1" applyAlignment="1" applyProtection="1">
      <alignment horizontal="center" vertical="center"/>
    </xf>
    <xf numFmtId="165" fontId="30" fillId="8" borderId="1" xfId="1" applyNumberFormat="1" applyFont="1" applyFill="1" applyBorder="1" applyAlignment="1" applyProtection="1">
      <alignment horizontal="center" vertical="center"/>
    </xf>
    <xf numFmtId="165" fontId="10" fillId="0" borderId="1" xfId="1" applyNumberFormat="1" applyFont="1" applyFill="1" applyBorder="1" applyAlignment="1" applyProtection="1">
      <alignment horizontal="left" vertical="center"/>
    </xf>
    <xf numFmtId="2" fontId="11" fillId="8" borderId="1" xfId="1" applyNumberFormat="1" applyFont="1" applyFill="1" applyBorder="1" applyAlignment="1" applyProtection="1">
      <alignment horizontal="center" vertical="center"/>
    </xf>
    <xf numFmtId="2" fontId="10" fillId="7" borderId="1" xfId="1" applyNumberFormat="1" applyFont="1" applyFill="1" applyBorder="1" applyAlignment="1" applyProtection="1">
      <alignment horizontal="center" vertical="center"/>
    </xf>
    <xf numFmtId="168" fontId="12" fillId="0" borderId="0" xfId="1" applyNumberFormat="1" applyFont="1" applyAlignment="1">
      <alignment horizontal="center" vertical="center"/>
    </xf>
    <xf numFmtId="2" fontId="33" fillId="0" borderId="0" xfId="1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165" fontId="13" fillId="8" borderId="0" xfId="1" applyNumberFormat="1" applyFont="1" applyFill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49" fontId="11" fillId="7" borderId="1" xfId="1" applyNumberFormat="1" applyFont="1" applyFill="1" applyBorder="1" applyAlignment="1" applyProtection="1">
      <alignment horizontal="center" vertical="center" wrapText="1"/>
    </xf>
    <xf numFmtId="43" fontId="6" fillId="0" borderId="1" xfId="4" applyFont="1" applyBorder="1" applyAlignment="1">
      <alignment horizontal="center" vertical="center" wrapText="1"/>
    </xf>
    <xf numFmtId="1" fontId="22" fillId="8" borderId="1" xfId="3" applyNumberFormat="1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8" borderId="1" xfId="3" applyFont="1" applyFill="1" applyBorder="1" applyAlignment="1">
      <alignment horizontal="center" vertical="center" wrapText="1"/>
    </xf>
    <xf numFmtId="0" fontId="20" fillId="0" borderId="0" xfId="3"/>
    <xf numFmtId="43" fontId="6" fillId="0" borderId="1" xfId="4" applyFont="1" applyBorder="1" applyAlignment="1">
      <alignment vertical="center" wrapText="1"/>
    </xf>
    <xf numFmtId="169" fontId="22" fillId="8" borderId="1" xfId="4" applyNumberFormat="1" applyFont="1" applyFill="1" applyBorder="1" applyAlignment="1">
      <alignment horizontal="right" vertical="center" wrapText="1"/>
    </xf>
    <xf numFmtId="169" fontId="6" fillId="0" borderId="1" xfId="4" applyNumberFormat="1" applyFont="1" applyBorder="1" applyAlignment="1">
      <alignment wrapText="1"/>
    </xf>
    <xf numFmtId="169" fontId="6" fillId="0" borderId="1" xfId="3" applyNumberFormat="1" applyFont="1" applyBorder="1" applyAlignment="1">
      <alignment wrapText="1"/>
    </xf>
    <xf numFmtId="0" fontId="6" fillId="0" borderId="1" xfId="3" applyFont="1" applyBorder="1" applyAlignment="1">
      <alignment horizontal="right" vertical="center" wrapText="1"/>
    </xf>
    <xf numFmtId="0" fontId="6" fillId="0" borderId="1" xfId="3" applyFont="1" applyBorder="1" applyAlignment="1">
      <alignment wrapText="1"/>
    </xf>
    <xf numFmtId="165" fontId="6" fillId="0" borderId="1" xfId="3" applyNumberFormat="1" applyFont="1" applyBorder="1" applyAlignment="1">
      <alignment wrapText="1"/>
    </xf>
    <xf numFmtId="169" fontId="22" fillId="8" borderId="1" xfId="4" applyNumberFormat="1" applyFont="1" applyFill="1" applyBorder="1" applyAlignment="1">
      <alignment horizontal="center" vertical="center" wrapText="1"/>
    </xf>
    <xf numFmtId="169" fontId="6" fillId="0" borderId="1" xfId="4" applyNumberFormat="1" applyFont="1" applyBorder="1" applyAlignment="1">
      <alignment horizontal="center" vertical="center" wrapText="1"/>
    </xf>
    <xf numFmtId="0" fontId="19" fillId="0" borderId="1" xfId="3" applyFont="1" applyBorder="1" applyAlignment="1">
      <alignment horizontal="right" vertical="center" wrapText="1"/>
    </xf>
    <xf numFmtId="172" fontId="19" fillId="2" borderId="1" xfId="3" applyNumberFormat="1" applyFont="1" applyFill="1" applyBorder="1" applyAlignment="1">
      <alignment horizontal="center" vertical="center" wrapText="1"/>
    </xf>
    <xf numFmtId="172" fontId="19" fillId="3" borderId="1" xfId="3" applyNumberFormat="1" applyFont="1" applyFill="1" applyBorder="1" applyAlignment="1">
      <alignment horizontal="center" vertical="center" wrapText="1"/>
    </xf>
    <xf numFmtId="172" fontId="19" fillId="4" borderId="1" xfId="3" applyNumberFormat="1" applyFont="1" applyFill="1" applyBorder="1" applyAlignment="1">
      <alignment horizontal="center" vertical="center" wrapText="1"/>
    </xf>
    <xf numFmtId="169" fontId="19" fillId="2" borderId="1" xfId="3" applyNumberFormat="1" applyFont="1" applyFill="1" applyBorder="1" applyAlignment="1">
      <alignment horizontal="center" vertical="center" wrapText="1"/>
    </xf>
    <xf numFmtId="169" fontId="19" fillId="4" borderId="1" xfId="3" applyNumberFormat="1" applyFont="1" applyFill="1" applyBorder="1" applyAlignment="1">
      <alignment horizontal="center" vertical="center" wrapText="1"/>
    </xf>
    <xf numFmtId="169" fontId="19" fillId="11" borderId="1" xfId="3" applyNumberFormat="1" applyFont="1" applyFill="1" applyBorder="1" applyAlignment="1">
      <alignment horizontal="center" vertical="center" wrapText="1"/>
    </xf>
    <xf numFmtId="169" fontId="19" fillId="12" borderId="1" xfId="3" applyNumberFormat="1" applyFont="1" applyFill="1" applyBorder="1" applyAlignment="1">
      <alignment horizontal="center" vertical="center" wrapText="1"/>
    </xf>
    <xf numFmtId="172" fontId="19" fillId="12" borderId="1" xfId="3" applyNumberFormat="1" applyFont="1" applyFill="1" applyBorder="1" applyAlignment="1">
      <alignment horizontal="center" vertical="center" wrapText="1"/>
    </xf>
    <xf numFmtId="172" fontId="19" fillId="8" borderId="1" xfId="3" applyNumberFormat="1" applyFont="1" applyFill="1" applyBorder="1" applyAlignment="1">
      <alignment horizontal="center" vertical="center" wrapText="1"/>
    </xf>
    <xf numFmtId="169" fontId="19" fillId="13" borderId="1" xfId="3" applyNumberFormat="1" applyFont="1" applyFill="1" applyBorder="1" applyAlignment="1">
      <alignment horizontal="center" vertical="center" wrapText="1"/>
    </xf>
    <xf numFmtId="169" fontId="19" fillId="14" borderId="1" xfId="3" applyNumberFormat="1" applyFont="1" applyFill="1" applyBorder="1" applyAlignment="1">
      <alignment horizontal="center" vertical="center" wrapText="1"/>
    </xf>
    <xf numFmtId="169" fontId="19" fillId="15" borderId="1" xfId="3" applyNumberFormat="1" applyFont="1" applyFill="1" applyBorder="1" applyAlignment="1">
      <alignment horizontal="center" vertical="center" wrapText="1"/>
    </xf>
    <xf numFmtId="173" fontId="19" fillId="3" borderId="1" xfId="3" applyNumberFormat="1" applyFont="1" applyFill="1" applyBorder="1" applyAlignment="1">
      <alignment horizontal="center" vertical="center" wrapText="1"/>
    </xf>
    <xf numFmtId="173" fontId="19" fillId="15" borderId="1" xfId="3" applyNumberFormat="1" applyFont="1" applyFill="1" applyBorder="1" applyAlignment="1">
      <alignment horizontal="center" vertical="center" wrapText="1"/>
    </xf>
    <xf numFmtId="0" fontId="19" fillId="8" borderId="0" xfId="3" applyFont="1" applyFill="1" applyAlignment="1">
      <alignment horizontal="right" vertical="center" wrapText="1"/>
    </xf>
    <xf numFmtId="172" fontId="19" fillId="8" borderId="0" xfId="3" applyNumberFormat="1" applyFont="1" applyFill="1" applyAlignment="1">
      <alignment horizontal="center" vertical="center" wrapText="1"/>
    </xf>
    <xf numFmtId="169" fontId="19" fillId="8" borderId="0" xfId="3" applyNumberFormat="1" applyFont="1" applyFill="1" applyAlignment="1">
      <alignment horizontal="center" vertical="center" wrapText="1"/>
    </xf>
    <xf numFmtId="173" fontId="19" fillId="8" borderId="0" xfId="3" applyNumberFormat="1" applyFont="1" applyFill="1" applyAlignment="1">
      <alignment horizontal="center" vertical="center" wrapText="1"/>
    </xf>
    <xf numFmtId="0" fontId="20" fillId="8" borderId="0" xfId="3" applyFill="1"/>
    <xf numFmtId="0" fontId="19" fillId="0" borderId="0" xfId="3" applyFont="1" applyAlignment="1">
      <alignment horizontal="center" vertical="center"/>
    </xf>
    <xf numFmtId="172" fontId="19" fillId="0" borderId="0" xfId="4" applyNumberFormat="1" applyFont="1" applyAlignment="1">
      <alignment horizontal="center" vertical="center"/>
    </xf>
    <xf numFmtId="0" fontId="20" fillId="13" borderId="0" xfId="3" applyFill="1"/>
    <xf numFmtId="172" fontId="19" fillId="13" borderId="0" xfId="4" applyNumberFormat="1" applyFont="1" applyFill="1" applyAlignment="1">
      <alignment horizontal="center" vertical="center"/>
    </xf>
    <xf numFmtId="174" fontId="20" fillId="0" borderId="0" xfId="3" applyNumberFormat="1"/>
    <xf numFmtId="0" fontId="1" fillId="8" borderId="1" xfId="3" applyFont="1" applyFill="1" applyBorder="1" applyAlignment="1">
      <alignment horizontal="center" vertical="center" wrapText="1"/>
    </xf>
    <xf numFmtId="1" fontId="34" fillId="8" borderId="1" xfId="3" applyNumberFormat="1" applyFont="1" applyFill="1" applyBorder="1" applyAlignment="1">
      <alignment horizontal="center" vertical="center"/>
    </xf>
    <xf numFmtId="0" fontId="34" fillId="8" borderId="1" xfId="3" applyFont="1" applyFill="1" applyBorder="1" applyAlignment="1">
      <alignment horizontal="center" vertical="center"/>
    </xf>
    <xf numFmtId="0" fontId="21" fillId="8" borderId="1" xfId="3" applyFont="1" applyFill="1" applyBorder="1" applyAlignment="1">
      <alignment horizontal="center" vertical="center" wrapText="1"/>
    </xf>
    <xf numFmtId="166" fontId="21" fillId="8" borderId="1" xfId="3" applyNumberFormat="1" applyFont="1" applyFill="1" applyBorder="1" applyAlignment="1">
      <alignment horizontal="center" vertical="center" wrapText="1"/>
    </xf>
    <xf numFmtId="167" fontId="21" fillId="8" borderId="6" xfId="3" applyNumberFormat="1" applyFont="1" applyFill="1" applyBorder="1" applyAlignment="1">
      <alignment horizontal="center" vertical="center" wrapText="1"/>
    </xf>
    <xf numFmtId="167" fontId="21" fillId="8" borderId="1" xfId="3" applyNumberFormat="1" applyFont="1" applyFill="1" applyBorder="1" applyAlignment="1">
      <alignment horizontal="center" vertical="center" wrapText="1"/>
    </xf>
    <xf numFmtId="0" fontId="20" fillId="8" borderId="1" xfId="3" applyFill="1" applyBorder="1" applyAlignment="1">
      <alignment horizontal="center" vertical="center" wrapText="1"/>
    </xf>
    <xf numFmtId="1" fontId="23" fillId="8" borderId="1" xfId="3" applyNumberFormat="1" applyFont="1" applyFill="1" applyBorder="1" applyAlignment="1">
      <alignment horizontal="center" vertical="center"/>
    </xf>
    <xf numFmtId="0" fontId="23" fillId="8" borderId="1" xfId="3" applyFont="1" applyFill="1" applyBorder="1" applyAlignment="1">
      <alignment horizontal="center" vertical="center"/>
    </xf>
    <xf numFmtId="43" fontId="23" fillId="8" borderId="1" xfId="4" applyFont="1" applyFill="1" applyBorder="1" applyAlignment="1">
      <alignment horizontal="center" vertical="center"/>
    </xf>
    <xf numFmtId="43" fontId="23" fillId="8" borderId="6" xfId="4" applyFont="1" applyFill="1" applyBorder="1" applyAlignment="1">
      <alignment horizontal="center" vertical="center"/>
    </xf>
    <xf numFmtId="171" fontId="23" fillId="8" borderId="1" xfId="4" applyNumberFormat="1" applyFont="1" applyFill="1" applyBorder="1" applyAlignment="1">
      <alignment vertical="center"/>
    </xf>
    <xf numFmtId="43" fontId="6" fillId="8" borderId="1" xfId="4" applyFont="1" applyFill="1" applyBorder="1" applyAlignment="1">
      <alignment horizontal="center" vertical="center" wrapText="1"/>
    </xf>
    <xf numFmtId="43" fontId="6" fillId="8" borderId="8" xfId="4" applyFont="1" applyFill="1" applyBorder="1" applyAlignment="1">
      <alignment horizontal="center" vertical="center" wrapText="1"/>
    </xf>
    <xf numFmtId="0" fontId="6" fillId="8" borderId="1" xfId="3" applyFont="1" applyFill="1" applyBorder="1" applyAlignment="1">
      <alignment horizontal="center" vertical="center" wrapText="1"/>
    </xf>
    <xf numFmtId="0" fontId="20" fillId="8" borderId="1" xfId="3" applyFill="1" applyBorder="1" applyAlignment="1">
      <alignment horizontal="center"/>
    </xf>
    <xf numFmtId="49" fontId="5" fillId="8" borderId="1" xfId="3" applyNumberFormat="1" applyFont="1" applyFill="1" applyBorder="1" applyAlignment="1">
      <alignment horizontal="center" wrapText="1"/>
    </xf>
    <xf numFmtId="0" fontId="6" fillId="8" borderId="1" xfId="3" applyFont="1" applyFill="1" applyBorder="1" applyAlignment="1">
      <alignment horizontal="center"/>
    </xf>
    <xf numFmtId="0" fontId="35" fillId="8" borderId="1" xfId="3" applyFont="1" applyFill="1" applyBorder="1" applyAlignment="1">
      <alignment horizontal="center" vertical="center"/>
    </xf>
    <xf numFmtId="0" fontId="25" fillId="8" borderId="1" xfId="3" applyFont="1" applyFill="1" applyBorder="1" applyAlignment="1">
      <alignment horizontal="center"/>
    </xf>
    <xf numFmtId="167" fontId="24" fillId="8" borderId="1" xfId="3" applyNumberFormat="1" applyFont="1" applyFill="1" applyBorder="1" applyAlignment="1">
      <alignment horizontal="center"/>
    </xf>
    <xf numFmtId="43" fontId="25" fillId="8" borderId="1" xfId="4" applyFont="1" applyFill="1" applyBorder="1" applyAlignment="1">
      <alignment horizontal="center"/>
    </xf>
    <xf numFmtId="43" fontId="24" fillId="8" borderId="1" xfId="4" applyFont="1" applyFill="1" applyBorder="1" applyAlignment="1">
      <alignment horizontal="center"/>
    </xf>
    <xf numFmtId="167" fontId="24" fillId="13" borderId="1" xfId="3" applyNumberFormat="1" applyFont="1" applyFill="1" applyBorder="1" applyAlignment="1">
      <alignment horizontal="center"/>
    </xf>
    <xf numFmtId="0" fontId="25" fillId="8" borderId="0" xfId="3" applyFont="1" applyFill="1" applyAlignment="1">
      <alignment horizontal="center"/>
    </xf>
    <xf numFmtId="170" fontId="20" fillId="8" borderId="0" xfId="3" applyNumberFormat="1" applyFill="1" applyAlignment="1">
      <alignment horizontal="center"/>
    </xf>
    <xf numFmtId="43" fontId="20" fillId="8" borderId="0" xfId="3" applyNumberFormat="1" applyFill="1" applyAlignment="1">
      <alignment horizontal="center"/>
    </xf>
    <xf numFmtId="0" fontId="10" fillId="8" borderId="0" xfId="2" applyNumberFormat="1" applyFont="1" applyFill="1" applyBorder="1" applyAlignment="1" applyProtection="1">
      <alignment horizontal="right" vertical="center"/>
    </xf>
    <xf numFmtId="2" fontId="12" fillId="8" borderId="0" xfId="4" applyNumberFormat="1" applyFont="1" applyFill="1" applyBorder="1" applyAlignment="1">
      <alignment horizontal="right" vertical="center"/>
    </xf>
    <xf numFmtId="2" fontId="12" fillId="8" borderId="0" xfId="4" applyNumberFormat="1" applyFont="1" applyFill="1" applyAlignment="1">
      <alignment horizontal="right" vertical="center"/>
    </xf>
    <xf numFmtId="169" fontId="20" fillId="0" borderId="0" xfId="3" applyNumberFormat="1"/>
    <xf numFmtId="165" fontId="12" fillId="8" borderId="0" xfId="1" applyNumberFormat="1" applyFont="1" applyFill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26" fillId="8" borderId="0" xfId="0" applyNumberFormat="1" applyFont="1" applyFill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0" fontId="36" fillId="0" borderId="0" xfId="3" applyFont="1"/>
    <xf numFmtId="165" fontId="33" fillId="0" borderId="0" xfId="1" applyNumberFormat="1" applyFont="1" applyAlignment="1">
      <alignment horizontal="center" vertical="center"/>
    </xf>
    <xf numFmtId="0" fontId="37" fillId="13" borderId="0" xfId="3" applyFont="1" applyFill="1"/>
    <xf numFmtId="174" fontId="17" fillId="0" borderId="0" xfId="3" applyNumberFormat="1" applyFont="1"/>
    <xf numFmtId="0" fontId="17" fillId="0" borderId="0" xfId="3" applyFont="1"/>
    <xf numFmtId="0" fontId="17" fillId="13" borderId="0" xfId="3" applyFont="1" applyFill="1"/>
    <xf numFmtId="172" fontId="17" fillId="13" borderId="0" xfId="4" applyNumberFormat="1" applyFont="1" applyFill="1" applyAlignment="1">
      <alignment horizontal="center" vertical="center"/>
    </xf>
    <xf numFmtId="0" fontId="40" fillId="0" borderId="0" xfId="2" applyNumberFormat="1" applyFont="1" applyFill="1" applyBorder="1" applyAlignment="1" applyProtection="1">
      <alignment horizontal="right" vertical="center"/>
    </xf>
    <xf numFmtId="165" fontId="41" fillId="0" borderId="0" xfId="1" applyNumberFormat="1" applyFont="1" applyBorder="1" applyAlignment="1">
      <alignment horizontal="center" vertical="center"/>
    </xf>
    <xf numFmtId="165" fontId="40" fillId="8" borderId="0" xfId="1" applyNumberFormat="1" applyFont="1" applyFill="1" applyAlignment="1">
      <alignment horizontal="center" vertical="center"/>
    </xf>
    <xf numFmtId="165" fontId="41" fillId="0" borderId="11" xfId="1" applyNumberFormat="1" applyFont="1" applyBorder="1" applyAlignment="1">
      <alignment horizontal="center" vertical="center"/>
    </xf>
    <xf numFmtId="2" fontId="40" fillId="8" borderId="0" xfId="1" applyNumberFormat="1" applyFont="1" applyFill="1" applyAlignment="1">
      <alignment horizontal="center" vertical="center"/>
    </xf>
    <xf numFmtId="2" fontId="40" fillId="0" borderId="0" xfId="1" applyNumberFormat="1" applyFont="1" applyBorder="1" applyAlignment="1">
      <alignment horizontal="right" vertical="center"/>
    </xf>
    <xf numFmtId="165" fontId="41" fillId="0" borderId="12" xfId="1" applyNumberFormat="1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165" fontId="41" fillId="8" borderId="0" xfId="1" applyNumberFormat="1" applyFont="1" applyFill="1" applyAlignment="1">
      <alignment horizontal="center" vertical="center"/>
    </xf>
    <xf numFmtId="2" fontId="40" fillId="0" borderId="0" xfId="1" applyNumberFormat="1" applyFont="1" applyAlignment="1">
      <alignment horizontal="right" vertical="center"/>
    </xf>
    <xf numFmtId="165" fontId="41" fillId="0" borderId="0" xfId="1" applyNumberFormat="1" applyFont="1" applyAlignment="1">
      <alignment horizontal="center" vertical="center"/>
    </xf>
    <xf numFmtId="165" fontId="40" fillId="0" borderId="0" xfId="1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7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center" vertical="center"/>
    </xf>
    <xf numFmtId="0" fontId="11" fillId="0" borderId="7" xfId="2" applyNumberFormat="1" applyFont="1" applyFill="1" applyBorder="1" applyAlignment="1" applyProtection="1">
      <alignment horizontal="right" vertical="center"/>
    </xf>
    <xf numFmtId="0" fontId="11" fillId="0" borderId="8" xfId="2" applyNumberFormat="1" applyFont="1" applyFill="1" applyBorder="1" applyAlignment="1" applyProtection="1">
      <alignment horizontal="right" vertical="center"/>
    </xf>
    <xf numFmtId="0" fontId="11" fillId="0" borderId="6" xfId="2" applyNumberFormat="1" applyFont="1" applyFill="1" applyBorder="1" applyAlignment="1" applyProtection="1">
      <alignment horizontal="right" vertical="center"/>
    </xf>
    <xf numFmtId="0" fontId="42" fillId="0" borderId="0" xfId="3" applyFont="1"/>
    <xf numFmtId="0" fontId="42" fillId="0" borderId="0" xfId="3" applyFont="1" applyAlignment="1">
      <alignment horizontal="center" vertical="center"/>
    </xf>
    <xf numFmtId="0" fontId="43" fillId="8" borderId="1" xfId="3" applyFont="1" applyFill="1" applyBorder="1" applyAlignment="1">
      <alignment horizontal="center" vertical="center" wrapText="1"/>
    </xf>
    <xf numFmtId="0" fontId="43" fillId="0" borderId="1" xfId="3" applyFont="1" applyBorder="1" applyAlignment="1">
      <alignment horizontal="center" vertical="center"/>
    </xf>
    <xf numFmtId="43" fontId="44" fillId="0" borderId="6" xfId="4" applyFont="1" applyBorder="1" applyAlignment="1">
      <alignment horizontal="center"/>
    </xf>
    <xf numFmtId="172" fontId="42" fillId="0" borderId="0" xfId="4" applyNumberFormat="1" applyFont="1" applyAlignment="1">
      <alignment horizontal="center" vertical="center"/>
    </xf>
    <xf numFmtId="172" fontId="42" fillId="8" borderId="1" xfId="4" applyNumberFormat="1" applyFont="1" applyFill="1" applyBorder="1" applyAlignment="1">
      <alignment horizontal="center" vertical="center" wrapText="1"/>
    </xf>
    <xf numFmtId="172" fontId="45" fillId="0" borderId="1" xfId="4" applyNumberFormat="1" applyFont="1" applyBorder="1" applyAlignment="1">
      <alignment horizontal="center" vertical="center"/>
    </xf>
    <xf numFmtId="172" fontId="42" fillId="13" borderId="0" xfId="4" applyNumberFormat="1" applyFont="1" applyFill="1" applyAlignment="1">
      <alignment horizontal="center" vertical="center"/>
    </xf>
    <xf numFmtId="172" fontId="42" fillId="13" borderId="1" xfId="4" applyNumberFormat="1" applyFont="1" applyFill="1" applyBorder="1" applyAlignment="1">
      <alignment horizontal="center" vertical="center"/>
    </xf>
    <xf numFmtId="172" fontId="45" fillId="13" borderId="1" xfId="4" applyNumberFormat="1" applyFont="1" applyFill="1" applyBorder="1" applyAlignment="1">
      <alignment horizontal="center" vertical="center"/>
    </xf>
    <xf numFmtId="174" fontId="42" fillId="0" borderId="0" xfId="3" applyNumberFormat="1" applyFont="1"/>
    <xf numFmtId="172" fontId="46" fillId="13" borderId="1" xfId="4" applyNumberFormat="1" applyFont="1" applyFill="1" applyBorder="1" applyAlignment="1">
      <alignment horizontal="center" vertical="center"/>
    </xf>
    <xf numFmtId="174" fontId="42" fillId="0" borderId="0" xfId="3" applyNumberFormat="1" applyFont="1" applyAlignment="1"/>
    <xf numFmtId="174" fontId="42" fillId="0" borderId="0" xfId="3" applyNumberFormat="1" applyFont="1" applyAlignment="1">
      <alignment horizontal="center"/>
    </xf>
    <xf numFmtId="172" fontId="42" fillId="8" borderId="0" xfId="4" applyNumberFormat="1" applyFont="1" applyFill="1" applyAlignment="1">
      <alignment horizontal="center"/>
    </xf>
    <xf numFmtId="0" fontId="42" fillId="0" borderId="1" xfId="3" applyFont="1" applyBorder="1" applyAlignment="1">
      <alignment horizontal="center" vertical="center"/>
    </xf>
    <xf numFmtId="172" fontId="42" fillId="0" borderId="1" xfId="4" applyNumberFormat="1" applyFont="1" applyBorder="1"/>
    <xf numFmtId="0" fontId="42" fillId="0" borderId="1" xfId="3" applyFont="1" applyBorder="1"/>
    <xf numFmtId="172" fontId="42" fillId="0" borderId="0" xfId="3" applyNumberFormat="1" applyFont="1"/>
    <xf numFmtId="0" fontId="42" fillId="8" borderId="1" xfId="3" applyFont="1" applyFill="1" applyBorder="1" applyAlignment="1">
      <alignment horizontal="center" vertical="center"/>
    </xf>
    <xf numFmtId="172" fontId="42" fillId="8" borderId="1" xfId="4" applyNumberFormat="1" applyFont="1" applyFill="1" applyBorder="1"/>
    <xf numFmtId="0" fontId="42" fillId="8" borderId="0" xfId="3" applyFont="1" applyFill="1"/>
    <xf numFmtId="0" fontId="42" fillId="8" borderId="1" xfId="3" applyFont="1" applyFill="1" applyBorder="1"/>
    <xf numFmtId="172" fontId="45" fillId="8" borderId="1" xfId="4" applyNumberFormat="1" applyFont="1" applyFill="1" applyBorder="1" applyAlignment="1">
      <alignment horizontal="center" vertical="center"/>
    </xf>
    <xf numFmtId="0" fontId="42" fillId="13" borderId="1" xfId="3" applyFont="1" applyFill="1" applyBorder="1" applyAlignment="1">
      <alignment horizontal="center" vertical="center"/>
    </xf>
    <xf numFmtId="172" fontId="42" fillId="13" borderId="1" xfId="3" applyNumberFormat="1" applyFont="1" applyFill="1" applyBorder="1"/>
    <xf numFmtId="169" fontId="42" fillId="13" borderId="1" xfId="3" applyNumberFormat="1" applyFont="1" applyFill="1" applyBorder="1"/>
    <xf numFmtId="172" fontId="42" fillId="0" borderId="0" xfId="4" applyNumberFormat="1" applyFont="1"/>
    <xf numFmtId="172" fontId="45" fillId="0" borderId="0" xfId="4" applyNumberFormat="1" applyFont="1" applyAlignment="1">
      <alignment horizontal="center" vertical="center"/>
    </xf>
    <xf numFmtId="0" fontId="43" fillId="13" borderId="10" xfId="3" applyFont="1" applyFill="1" applyBorder="1" applyAlignment="1">
      <alignment horizontal="center" vertical="center"/>
    </xf>
    <xf numFmtId="172" fontId="43" fillId="13" borderId="10" xfId="4" applyNumberFormat="1" applyFont="1" applyFill="1" applyBorder="1"/>
    <xf numFmtId="172" fontId="45" fillId="13" borderId="10" xfId="4" applyNumberFormat="1" applyFont="1" applyFill="1" applyBorder="1" applyAlignment="1">
      <alignment horizontal="center" vertical="center"/>
    </xf>
    <xf numFmtId="0" fontId="42" fillId="13" borderId="0" xfId="3" applyFont="1" applyFill="1"/>
    <xf numFmtId="0" fontId="42" fillId="13" borderId="0" xfId="3" applyFont="1" applyFill="1" applyAlignment="1">
      <alignment horizontal="center" vertical="center"/>
    </xf>
    <xf numFmtId="165" fontId="42" fillId="13" borderId="0" xfId="3" applyNumberFormat="1" applyFont="1" applyFill="1"/>
    <xf numFmtId="172" fontId="45" fillId="13" borderId="0" xfId="4" applyNumberFormat="1" applyFont="1" applyFill="1" applyAlignment="1">
      <alignment horizontal="center" vertical="center"/>
    </xf>
    <xf numFmtId="174" fontId="42" fillId="13" borderId="0" xfId="3" applyNumberFormat="1" applyFont="1" applyFill="1"/>
    <xf numFmtId="43" fontId="42" fillId="0" borderId="0" xfId="4" applyFont="1"/>
    <xf numFmtId="165" fontId="42" fillId="0" borderId="0" xfId="3" applyNumberFormat="1" applyFont="1"/>
    <xf numFmtId="175" fontId="42" fillId="0" borderId="0" xfId="3" applyNumberFormat="1" applyFont="1"/>
    <xf numFmtId="174" fontId="42" fillId="0" borderId="0" xfId="3" applyNumberFormat="1" applyFont="1" applyAlignment="1">
      <alignment horizontal="right"/>
    </xf>
    <xf numFmtId="0" fontId="42" fillId="0" borderId="0" xfId="3" applyFont="1" applyAlignment="1">
      <alignment horizontal="right"/>
    </xf>
  </cellXfs>
  <cellStyles count="5">
    <cellStyle name="Обычный" xfId="0" builtinId="0"/>
    <cellStyle name="Обычный 2" xfId="3" xr:uid="{297708EE-2D61-4077-AA3D-BFABC98D8AAB}"/>
    <cellStyle name="Обычный_Лист2" xfId="2" xr:uid="{7EF2389E-19E4-485F-A595-431DC2A0B29F}"/>
    <cellStyle name="Финансовый" xfId="1" builtinId="3"/>
    <cellStyle name="Финансовый 2" xfId="4" xr:uid="{BC40A71E-CC49-4E85-A1A3-1BBCA93778C4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2541-FAEF-438D-BF00-41685C38FCDC}">
  <dimension ref="D5:N43"/>
  <sheetViews>
    <sheetView topLeftCell="C1" zoomScale="85" zoomScaleNormal="85" workbookViewId="0">
      <selection activeCell="I8" sqref="I8:J8"/>
    </sheetView>
  </sheetViews>
  <sheetFormatPr defaultRowHeight="13.8"/>
  <cols>
    <col min="5" max="5" width="44.3984375" bestFit="1" customWidth="1"/>
    <col min="7" max="8" width="9.09765625" style="6"/>
    <col min="9" max="9" width="27.296875" style="8" bestFit="1" customWidth="1"/>
    <col min="10" max="10" width="35.8984375" style="6" bestFit="1" customWidth="1"/>
    <col min="11" max="11" width="24.3984375" style="6" customWidth="1"/>
    <col min="12" max="12" width="19.8984375" style="6" customWidth="1"/>
  </cols>
  <sheetData>
    <row r="5" spans="4:14">
      <c r="D5" s="3" t="s">
        <v>7</v>
      </c>
      <c r="E5" s="3" t="s">
        <v>6</v>
      </c>
      <c r="F5" s="3" t="s">
        <v>4</v>
      </c>
      <c r="G5" s="4" t="s">
        <v>8</v>
      </c>
      <c r="H5" s="4" t="s">
        <v>15</v>
      </c>
      <c r="I5" s="4" t="s">
        <v>9</v>
      </c>
      <c r="J5" s="4" t="s">
        <v>11</v>
      </c>
      <c r="K5" s="4" t="s">
        <v>12</v>
      </c>
      <c r="L5" s="4" t="s">
        <v>13</v>
      </c>
    </row>
    <row r="6" spans="4:14" ht="14.4" thickBot="1">
      <c r="D6" s="2">
        <v>1</v>
      </c>
      <c r="E6" s="1" t="s">
        <v>0</v>
      </c>
      <c r="F6" s="2" t="s">
        <v>5</v>
      </c>
      <c r="G6" s="7">
        <f>33.7732</f>
        <v>33.773200000000003</v>
      </c>
      <c r="H6" s="7">
        <f>G6*1.04</f>
        <v>35.124128000000006</v>
      </c>
      <c r="I6" s="16">
        <f>H6*0.35</f>
        <v>12.293444800000001</v>
      </c>
      <c r="J6" s="20">
        <f>H6*0.3</f>
        <v>10.537238400000001</v>
      </c>
      <c r="K6" s="5">
        <f>H6*0.2</f>
        <v>7.0248256000000016</v>
      </c>
      <c r="L6" s="5">
        <f>H6*0.1</f>
        <v>3.5124128000000008</v>
      </c>
    </row>
    <row r="7" spans="4:14" ht="14.4" thickBot="1">
      <c r="D7" s="2">
        <v>2</v>
      </c>
      <c r="E7" s="1" t="s">
        <v>1</v>
      </c>
      <c r="F7" s="2" t="s">
        <v>5</v>
      </c>
      <c r="G7" s="7">
        <f>191.36+40.32</f>
        <v>231.68</v>
      </c>
      <c r="H7" s="7">
        <f t="shared" ref="H7:H9" si="0">G7*1.04</f>
        <v>240.94720000000001</v>
      </c>
      <c r="I7" s="16">
        <f>H7*0.35</f>
        <v>84.331519999999998</v>
      </c>
      <c r="J7" s="17">
        <f>H7*0.3</f>
        <v>72.28416</v>
      </c>
      <c r="K7" s="5">
        <f t="shared" ref="K7:K9" si="1">H7*0.2</f>
        <v>48.189440000000005</v>
      </c>
      <c r="L7" s="14">
        <f t="shared" ref="L7:L9" si="2">H7*0.1</f>
        <v>24.094720000000002</v>
      </c>
      <c r="M7" s="15">
        <f>40.32*1.04*0.35</f>
        <v>14.67648</v>
      </c>
      <c r="N7" t="s">
        <v>17</v>
      </c>
    </row>
    <row r="8" spans="4:14">
      <c r="D8" s="2">
        <v>3</v>
      </c>
      <c r="E8" s="1" t="s">
        <v>2</v>
      </c>
      <c r="F8" s="2" t="s">
        <v>5</v>
      </c>
      <c r="G8" s="7">
        <v>24.702000000000002</v>
      </c>
      <c r="H8" s="7">
        <f t="shared" si="0"/>
        <v>25.690080000000002</v>
      </c>
      <c r="I8" s="13">
        <f>H8*0.35</f>
        <v>8.9915280000000006</v>
      </c>
      <c r="J8" s="24">
        <f>16.6908*0.3</f>
        <v>5.0072399999999995</v>
      </c>
      <c r="K8" s="33">
        <f>H8*0.2</f>
        <v>5.1380160000000004</v>
      </c>
      <c r="L8" s="33">
        <f t="shared" si="2"/>
        <v>2.5690080000000002</v>
      </c>
    </row>
    <row r="9" spans="4:14">
      <c r="D9" s="2">
        <v>4</v>
      </c>
      <c r="E9" s="1" t="s">
        <v>3</v>
      </c>
      <c r="F9" s="2" t="s">
        <v>5</v>
      </c>
      <c r="G9" s="7">
        <f>69.4661-33.7732-13.2164</f>
        <v>22.476499999999994</v>
      </c>
      <c r="H9" s="7">
        <f t="shared" si="0"/>
        <v>23.375559999999997</v>
      </c>
      <c r="I9" s="13">
        <f t="shared" ref="I9" si="3">H9*0.35</f>
        <v>8.1814459999999976</v>
      </c>
      <c r="J9" s="13">
        <f t="shared" ref="J9" si="4">H9*0.3</f>
        <v>7.0126679999999988</v>
      </c>
      <c r="K9" s="5">
        <f t="shared" si="1"/>
        <v>4.6751119999999995</v>
      </c>
      <c r="L9" s="5">
        <f t="shared" si="2"/>
        <v>2.3375559999999997</v>
      </c>
    </row>
    <row r="10" spans="4:14">
      <c r="D10" s="239" t="s">
        <v>10</v>
      </c>
      <c r="E10" s="239"/>
      <c r="F10" s="239"/>
      <c r="G10" s="4">
        <f t="shared" ref="G10:L10" si="5">SUM(G6:G9)</f>
        <v>312.63170000000002</v>
      </c>
      <c r="H10" s="4">
        <f t="shared" si="5"/>
        <v>325.13696800000002</v>
      </c>
      <c r="I10" s="4">
        <f t="shared" si="5"/>
        <v>113.7979388</v>
      </c>
      <c r="J10" s="4">
        <f t="shared" si="5"/>
        <v>94.841306400000008</v>
      </c>
      <c r="K10" s="4">
        <f t="shared" si="5"/>
        <v>65.027393600000011</v>
      </c>
      <c r="L10" s="4">
        <f t="shared" si="5"/>
        <v>32.513696800000005</v>
      </c>
    </row>
    <row r="11" spans="4:14" ht="14.4" thickBot="1"/>
    <row r="12" spans="4:14" ht="14.4" thickBot="1">
      <c r="E12" s="9" t="s">
        <v>14</v>
      </c>
      <c r="F12" s="10"/>
      <c r="G12" s="11"/>
      <c r="H12" s="11"/>
      <c r="I12" s="12">
        <v>81.95</v>
      </c>
    </row>
    <row r="13" spans="4:14" ht="14.4" thickBot="1">
      <c r="E13" s="9" t="s">
        <v>16</v>
      </c>
      <c r="F13" s="10"/>
      <c r="G13" s="11"/>
      <c r="H13" s="11"/>
      <c r="I13" s="12">
        <f>I8+J6+J8+J9+M7+I9</f>
        <v>54.406600400000002</v>
      </c>
      <c r="J13" s="18">
        <f>I13+J7</f>
        <v>126.6907604</v>
      </c>
    </row>
    <row r="14" spans="4:14">
      <c r="I14" s="6"/>
    </row>
    <row r="19" spans="5:12">
      <c r="E19" s="28" t="s">
        <v>18</v>
      </c>
      <c r="F19" s="25">
        <v>33.770000000000003</v>
      </c>
      <c r="G19" s="21" t="s">
        <v>26</v>
      </c>
      <c r="H19" s="21" t="s">
        <v>25</v>
      </c>
      <c r="I19" s="21" t="s">
        <v>27</v>
      </c>
      <c r="J19" s="21" t="s">
        <v>28</v>
      </c>
    </row>
    <row r="20" spans="5:12">
      <c r="E20" s="29" t="s">
        <v>20</v>
      </c>
      <c r="F20" s="22">
        <v>15.2324</v>
      </c>
      <c r="G20" s="22">
        <f>F20*0.35*1.04</f>
        <v>5.5445935999999998</v>
      </c>
      <c r="H20" s="22">
        <f>F20*0.3*1.04</f>
        <v>4.7525088000000002</v>
      </c>
      <c r="I20" s="22">
        <f>F20*0.2*1.04</f>
        <v>3.1683392000000006</v>
      </c>
      <c r="J20" s="22">
        <f>F20*0.1*1.04</f>
        <v>1.5841696000000003</v>
      </c>
      <c r="K20" s="34">
        <v>4.7525088000000002</v>
      </c>
      <c r="L20" s="35"/>
    </row>
    <row r="21" spans="5:12" ht="14.4" thickBot="1">
      <c r="E21" s="29" t="s">
        <v>21</v>
      </c>
      <c r="F21" s="22">
        <v>8.2088000000000001</v>
      </c>
      <c r="G21" s="22">
        <f t="shared" ref="G21:G22" si="6">F21*0.35*1.04</f>
        <v>2.9880032000000001</v>
      </c>
      <c r="H21" s="22">
        <f t="shared" ref="H21:H22" si="7">F21*0.3*1.04</f>
        <v>2.5611456000000001</v>
      </c>
      <c r="I21" s="22">
        <f t="shared" ref="I21:I22" si="8">F21*0.2*1.04</f>
        <v>1.7074304000000002</v>
      </c>
      <c r="J21" s="22">
        <f t="shared" ref="J21:J22" si="9">F21*0.1*1.04</f>
        <v>0.85371520000000012</v>
      </c>
      <c r="K21" s="34">
        <v>2.5611456000000001</v>
      </c>
      <c r="L21" s="35"/>
    </row>
    <row r="22" spans="5:12" ht="14.4" thickBot="1">
      <c r="E22" s="29" t="s">
        <v>22</v>
      </c>
      <c r="F22" s="31">
        <v>10.332000000000001</v>
      </c>
      <c r="G22" s="22">
        <f t="shared" si="6"/>
        <v>3.7608480000000002</v>
      </c>
      <c r="H22" s="22">
        <f t="shared" si="7"/>
        <v>3.2235840000000002</v>
      </c>
      <c r="I22" s="22">
        <f t="shared" si="8"/>
        <v>2.1490560000000003</v>
      </c>
      <c r="J22" s="22">
        <f t="shared" si="9"/>
        <v>1.0745280000000001</v>
      </c>
      <c r="K22" s="34">
        <v>3.2235840000000002</v>
      </c>
      <c r="L22" s="35"/>
    </row>
    <row r="23" spans="5:12">
      <c r="E23" s="29"/>
      <c r="F23" s="26"/>
      <c r="G23" s="8"/>
      <c r="H23" s="8"/>
      <c r="J23" s="8"/>
      <c r="K23" s="35"/>
      <c r="L23" s="35"/>
    </row>
    <row r="24" spans="5:12">
      <c r="E24" s="28" t="s">
        <v>19</v>
      </c>
      <c r="F24" s="25">
        <v>231.68</v>
      </c>
      <c r="G24" s="21" t="s">
        <v>26</v>
      </c>
      <c r="H24" s="21" t="s">
        <v>25</v>
      </c>
      <c r="I24" s="21" t="s">
        <v>27</v>
      </c>
      <c r="J24" s="21" t="s">
        <v>28</v>
      </c>
      <c r="K24" s="35"/>
      <c r="L24" s="35"/>
    </row>
    <row r="25" spans="5:12">
      <c r="E25" s="29" t="s">
        <v>20</v>
      </c>
      <c r="F25" s="27">
        <v>40.628699999999995</v>
      </c>
      <c r="G25" s="8">
        <f>F25*0.35*1.04</f>
        <v>14.788846799999998</v>
      </c>
      <c r="H25" s="8">
        <f>F25*0.3*1.04</f>
        <v>12.6761544</v>
      </c>
      <c r="I25" s="8">
        <f>F25*0.2*1.04</f>
        <v>8.4507695999999992</v>
      </c>
      <c r="J25" s="8">
        <f>F25*0.1*1.04</f>
        <v>4.2253847999999996</v>
      </c>
      <c r="K25" s="35"/>
      <c r="L25" s="35"/>
    </row>
    <row r="26" spans="5:12" ht="14.4" thickBot="1">
      <c r="E26" s="29" t="s">
        <v>21</v>
      </c>
      <c r="F26" s="26">
        <v>86.655100000000004</v>
      </c>
      <c r="G26" s="8">
        <f t="shared" ref="G26:G27" si="10">F26*0.35*1.04</f>
        <v>31.542456399999999</v>
      </c>
      <c r="H26" s="8">
        <f t="shared" ref="H26:H27" si="11">F26*0.3*1.04</f>
        <v>27.036391200000001</v>
      </c>
      <c r="I26" s="8">
        <f t="shared" ref="I26:I27" si="12">F26*0.2*1.04</f>
        <v>18.024260800000004</v>
      </c>
      <c r="J26" s="8">
        <f t="shared" ref="J26:J27" si="13">F26*0.1*1.04</f>
        <v>9.012130400000002</v>
      </c>
      <c r="K26" s="35"/>
      <c r="L26" s="35"/>
    </row>
    <row r="27" spans="5:12" ht="14.4" thickBot="1">
      <c r="E27" s="29" t="s">
        <v>22</v>
      </c>
      <c r="F27" s="32">
        <v>104.4003</v>
      </c>
      <c r="G27" s="8">
        <f t="shared" si="10"/>
        <v>38.001709200000001</v>
      </c>
      <c r="H27" s="8">
        <f t="shared" si="11"/>
        <v>32.5728936</v>
      </c>
      <c r="I27" s="8">
        <f t="shared" si="12"/>
        <v>21.7152624</v>
      </c>
      <c r="J27" s="8">
        <f t="shared" si="13"/>
        <v>10.8576312</v>
      </c>
      <c r="K27" s="35"/>
      <c r="L27" s="35"/>
    </row>
    <row r="28" spans="5:12">
      <c r="E28" s="29"/>
      <c r="F28" s="26"/>
      <c r="G28" s="8"/>
      <c r="H28" s="8"/>
      <c r="J28" s="8"/>
      <c r="K28" s="35"/>
      <c r="L28" s="35"/>
    </row>
    <row r="29" spans="5:12">
      <c r="E29" s="28" t="s">
        <v>23</v>
      </c>
      <c r="F29" s="25">
        <v>24.702000000000002</v>
      </c>
      <c r="G29" s="21" t="s">
        <v>26</v>
      </c>
      <c r="H29" s="21" t="s">
        <v>25</v>
      </c>
      <c r="I29" s="21" t="s">
        <v>27</v>
      </c>
      <c r="J29" s="21" t="s">
        <v>28</v>
      </c>
      <c r="K29" s="35"/>
      <c r="L29" s="35"/>
    </row>
    <row r="30" spans="5:12">
      <c r="E30" s="29" t="s">
        <v>20</v>
      </c>
      <c r="F30" s="26">
        <v>20.776</v>
      </c>
      <c r="G30" s="8">
        <f t="shared" ref="G30:G31" si="14">F30*0.35*1.04</f>
        <v>7.5624639999999994</v>
      </c>
      <c r="H30" s="8">
        <f>F30*0.3*1.04</f>
        <v>6.4821120000000008</v>
      </c>
      <c r="I30" s="8">
        <f>F30*0.2*1.04</f>
        <v>4.3214079999999999</v>
      </c>
      <c r="J30" s="8">
        <f t="shared" ref="J30:J31" si="15">F30*0.1*1.04</f>
        <v>2.160704</v>
      </c>
      <c r="K30" s="36">
        <v>7.5624639999999994</v>
      </c>
      <c r="L30" s="37">
        <v>5.0072399999999995</v>
      </c>
    </row>
    <row r="31" spans="5:12">
      <c r="E31" s="29" t="s">
        <v>24</v>
      </c>
      <c r="F31" s="26">
        <v>3.9260000000000002</v>
      </c>
      <c r="G31" s="8">
        <f t="shared" si="14"/>
        <v>1.4290639999999999</v>
      </c>
      <c r="H31" s="8">
        <f>F31*0.3*1.04</f>
        <v>1.224912</v>
      </c>
      <c r="I31" s="8">
        <f t="shared" ref="I31" si="16">F31*0.2*1.04</f>
        <v>0.81660800000000011</v>
      </c>
      <c r="J31" s="8">
        <f t="shared" si="15"/>
        <v>0.40830400000000006</v>
      </c>
      <c r="K31" s="36">
        <v>1.4290639999999999</v>
      </c>
      <c r="L31" s="38"/>
    </row>
    <row r="32" spans="5:12">
      <c r="E32" s="29"/>
      <c r="F32" s="26"/>
      <c r="G32" s="8"/>
      <c r="H32" s="8"/>
      <c r="J32" s="8"/>
      <c r="K32" s="35"/>
      <c r="L32" s="35"/>
    </row>
    <row r="33" spans="5:12">
      <c r="E33" s="30" t="s">
        <v>3</v>
      </c>
      <c r="F33" s="25">
        <v>22.476500000000001</v>
      </c>
      <c r="G33" s="21" t="s">
        <v>26</v>
      </c>
      <c r="H33" s="21" t="s">
        <v>25</v>
      </c>
      <c r="I33" s="21" t="s">
        <v>27</v>
      </c>
      <c r="J33" s="21" t="s">
        <v>28</v>
      </c>
      <c r="K33" s="35"/>
      <c r="L33" s="35"/>
    </row>
    <row r="34" spans="5:12" ht="14.4" thickBot="1">
      <c r="E34" s="29"/>
      <c r="F34" s="26">
        <v>21.004999999999999</v>
      </c>
      <c r="G34" s="8">
        <f t="shared" ref="G34:G35" si="17">F34*0.35*1.04</f>
        <v>7.6458199999999996</v>
      </c>
      <c r="H34" s="8">
        <f t="shared" ref="H34:H35" si="18">F34*0.3*1.04</f>
        <v>6.5535600000000001</v>
      </c>
      <c r="I34" s="8">
        <f t="shared" ref="I34:I35" si="19">F34*0.2*1.04</f>
        <v>4.36904</v>
      </c>
      <c r="J34" s="8">
        <f t="shared" ref="J34:J35" si="20">F34*0.1*1.04</f>
        <v>2.18452</v>
      </c>
      <c r="K34" s="36">
        <v>7.6458199999999996</v>
      </c>
      <c r="L34" s="38">
        <v>6.5535600000000001</v>
      </c>
    </row>
    <row r="35" spans="5:12" ht="14.4" thickBot="1">
      <c r="E35" s="29" t="s">
        <v>32</v>
      </c>
      <c r="F35" s="31">
        <v>1.4715</v>
      </c>
      <c r="G35" s="8">
        <f t="shared" si="17"/>
        <v>0.53562599999999994</v>
      </c>
      <c r="H35" s="8">
        <f t="shared" si="18"/>
        <v>0.45910800000000002</v>
      </c>
      <c r="I35" s="8">
        <f t="shared" si="19"/>
        <v>0.30607200000000001</v>
      </c>
      <c r="J35" s="8">
        <f t="shared" si="20"/>
        <v>0.15303600000000001</v>
      </c>
      <c r="K35" s="36">
        <v>0.53562599999999994</v>
      </c>
      <c r="L35" s="38">
        <v>0.45910800000000002</v>
      </c>
    </row>
    <row r="36" spans="5:12">
      <c r="E36" s="29"/>
      <c r="F36" s="26"/>
      <c r="G36" s="8"/>
      <c r="H36" s="8"/>
      <c r="J36" s="8"/>
    </row>
    <row r="37" spans="5:12">
      <c r="E37" s="26"/>
      <c r="F37" s="22"/>
      <c r="G37" s="8"/>
      <c r="H37" s="8"/>
      <c r="J37" s="8"/>
    </row>
    <row r="38" spans="5:12">
      <c r="E38" s="26"/>
      <c r="F38" s="26"/>
      <c r="G38" s="8"/>
      <c r="H38" s="8"/>
      <c r="J38" s="8"/>
    </row>
    <row r="39" spans="5:12">
      <c r="E39" s="26"/>
      <c r="F39" s="26"/>
      <c r="G39" s="8"/>
      <c r="H39" s="8"/>
      <c r="J39" s="8"/>
    </row>
    <row r="41" spans="5:12">
      <c r="E41" s="19" t="s">
        <v>29</v>
      </c>
      <c r="F41" s="23" t="s">
        <v>30</v>
      </c>
      <c r="G41" s="39" t="s">
        <v>31</v>
      </c>
    </row>
    <row r="42" spans="5:12">
      <c r="F42">
        <v>34.22</v>
      </c>
      <c r="G42" s="40">
        <v>34.22</v>
      </c>
    </row>
    <row r="43" spans="5:12">
      <c r="G43" s="41"/>
    </row>
  </sheetData>
  <mergeCells count="1">
    <mergeCell ref="D10:F10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CFF0-0EF8-4129-A510-6976DFF6ED85}">
  <sheetPr>
    <tabColor rgb="FF00B050"/>
  </sheetPr>
  <dimension ref="A1:J74"/>
  <sheetViews>
    <sheetView topLeftCell="B1" workbookViewId="0">
      <selection activeCell="I36" sqref="I36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6" width="16.296875" style="61" customWidth="1"/>
    <col min="7" max="7" width="20.296875" style="61" customWidth="1"/>
    <col min="8" max="8" width="17.8984375" style="61" customWidth="1"/>
    <col min="9" max="10" width="17.8984375" style="68" customWidth="1"/>
    <col min="11" max="16384" width="8.8984375" style="47"/>
  </cols>
  <sheetData>
    <row r="1" spans="1:10">
      <c r="A1" s="46"/>
      <c r="B1" s="240" t="s">
        <v>40</v>
      </c>
      <c r="C1" s="241"/>
      <c r="D1" s="54"/>
      <c r="E1" s="55"/>
      <c r="F1" s="55"/>
      <c r="G1" s="55"/>
      <c r="H1" s="55"/>
      <c r="I1" s="65"/>
      <c r="J1" s="65"/>
    </row>
    <row r="2" spans="1:10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6" t="s">
        <v>543</v>
      </c>
      <c r="G2" s="57" t="s">
        <v>9</v>
      </c>
      <c r="H2" s="57" t="s">
        <v>11</v>
      </c>
      <c r="I2" s="57" t="s">
        <v>49</v>
      </c>
      <c r="J2" s="57" t="s">
        <v>13</v>
      </c>
    </row>
    <row r="3" spans="1:10">
      <c r="A3" s="42">
        <v>1</v>
      </c>
      <c r="B3" s="50" t="s">
        <v>4996</v>
      </c>
      <c r="C3" s="51" t="s">
        <v>5</v>
      </c>
      <c r="D3" s="72">
        <f>SUM(D4:D6)</f>
        <v>6.9185999999999996</v>
      </c>
      <c r="E3" s="72">
        <f>SUM(E4:E6)</f>
        <v>7.1953440000000004</v>
      </c>
      <c r="F3" s="72"/>
      <c r="G3" s="70">
        <f>SUM(G4:G6)</f>
        <v>2.5183704000000002</v>
      </c>
      <c r="H3" s="70">
        <f>SUM(H4:H6)</f>
        <v>2.1586031999999999</v>
      </c>
      <c r="I3" s="70">
        <f>SUM(I4:I6)</f>
        <v>1.7988360000000001</v>
      </c>
      <c r="J3" s="69"/>
    </row>
    <row r="4" spans="1:10">
      <c r="A4" s="42"/>
      <c r="B4" s="43" t="s">
        <v>20</v>
      </c>
      <c r="C4" s="42" t="s">
        <v>5</v>
      </c>
      <c r="D4" s="74">
        <v>2.9691999999999998</v>
      </c>
      <c r="E4" s="74">
        <f>D4*1.04</f>
        <v>3.087968</v>
      </c>
      <c r="F4" s="74"/>
      <c r="G4" s="58">
        <f>E4*0.35</f>
        <v>1.0807887999999999</v>
      </c>
      <c r="H4" s="58">
        <f>E4*0.3</f>
        <v>0.92639039999999995</v>
      </c>
      <c r="I4" s="73">
        <f>E4*0.25</f>
        <v>0.77199200000000001</v>
      </c>
      <c r="J4" s="73"/>
    </row>
    <row r="5" spans="1:10">
      <c r="A5" s="42"/>
      <c r="B5" s="43" t="s">
        <v>21</v>
      </c>
      <c r="C5" s="42" t="s">
        <v>5</v>
      </c>
      <c r="D5" s="74">
        <v>1.6369</v>
      </c>
      <c r="E5" s="74">
        <f>D5*1.04</f>
        <v>1.7023760000000001</v>
      </c>
      <c r="F5" s="74"/>
      <c r="G5" s="58">
        <f>E5*0.35</f>
        <v>0.59583160000000002</v>
      </c>
      <c r="H5" s="58">
        <f>E5*0.3</f>
        <v>0.51071279999999997</v>
      </c>
      <c r="I5" s="73">
        <f>E5*0.25</f>
        <v>0.42559400000000003</v>
      </c>
      <c r="J5" s="73"/>
    </row>
    <row r="6" spans="1:10">
      <c r="A6" s="42"/>
      <c r="B6" s="43" t="s">
        <v>22</v>
      </c>
      <c r="C6" s="42" t="s">
        <v>5</v>
      </c>
      <c r="D6" s="74">
        <v>2.3125</v>
      </c>
      <c r="E6" s="74">
        <f>D6*1.04</f>
        <v>2.4050000000000002</v>
      </c>
      <c r="F6" s="74"/>
      <c r="G6" s="58">
        <f>E6*0.35</f>
        <v>0.84175</v>
      </c>
      <c r="H6" s="58">
        <f>E6*0.3</f>
        <v>0.72150000000000003</v>
      </c>
      <c r="I6" s="73">
        <f>E6*0.25</f>
        <v>0.60125000000000006</v>
      </c>
      <c r="J6" s="73"/>
    </row>
    <row r="7" spans="1:10">
      <c r="A7" s="42"/>
      <c r="B7" s="43"/>
      <c r="C7" s="42"/>
      <c r="D7" s="74"/>
      <c r="E7" s="74"/>
      <c r="F7" s="74"/>
      <c r="G7" s="58"/>
      <c r="H7" s="58"/>
      <c r="I7" s="73"/>
      <c r="J7" s="73"/>
    </row>
    <row r="8" spans="1:10">
      <c r="A8" s="42">
        <v>2</v>
      </c>
      <c r="B8" s="50" t="s">
        <v>4997</v>
      </c>
      <c r="C8" s="51" t="s">
        <v>5</v>
      </c>
      <c r="D8" s="72">
        <f>SUM(D9:D11)</f>
        <v>40.291699999999999</v>
      </c>
      <c r="E8" s="72">
        <f>SUM(E9:E11)</f>
        <v>41.903368</v>
      </c>
      <c r="F8" s="72"/>
      <c r="G8" s="70">
        <f>SUM(G9:G11)</f>
        <v>14.666178800000001</v>
      </c>
      <c r="H8" s="70">
        <f>SUM(H9:H11)</f>
        <v>12.571010399999999</v>
      </c>
      <c r="I8" s="70">
        <f>SUM(I9:I11)</f>
        <v>10.475842</v>
      </c>
      <c r="J8" s="69"/>
    </row>
    <row r="9" spans="1:10">
      <c r="A9" s="42"/>
      <c r="B9" s="43" t="s">
        <v>20</v>
      </c>
      <c r="C9" s="42" t="s">
        <v>5</v>
      </c>
      <c r="D9" s="74">
        <v>7.0732999999999997</v>
      </c>
      <c r="E9" s="74">
        <f>D9*1.04</f>
        <v>7.3562320000000003</v>
      </c>
      <c r="F9" s="74"/>
      <c r="G9" s="58">
        <f>E9*0.35</f>
        <v>2.5746812000000001</v>
      </c>
      <c r="H9" s="58">
        <f>E9*0.3</f>
        <v>2.2068696000000001</v>
      </c>
      <c r="I9" s="73">
        <f>E9*0.25</f>
        <v>1.8390580000000001</v>
      </c>
      <c r="J9" s="73"/>
    </row>
    <row r="10" spans="1:10">
      <c r="A10" s="42"/>
      <c r="B10" s="43" t="s">
        <v>21</v>
      </c>
      <c r="C10" s="42" t="s">
        <v>5</v>
      </c>
      <c r="D10" s="74">
        <v>15.0548</v>
      </c>
      <c r="E10" s="74">
        <f>D10*1.04</f>
        <v>15.656992000000001</v>
      </c>
      <c r="F10" s="74"/>
      <c r="G10" s="58">
        <f>E10*0.35</f>
        <v>5.4799471999999998</v>
      </c>
      <c r="H10" s="58">
        <f>E10*0.3</f>
        <v>4.6970976000000002</v>
      </c>
      <c r="I10" s="73">
        <f>E10*0.25</f>
        <v>3.9142480000000002</v>
      </c>
      <c r="J10" s="73"/>
    </row>
    <row r="11" spans="1:10">
      <c r="A11" s="42"/>
      <c r="B11" s="43" t="s">
        <v>22</v>
      </c>
      <c r="C11" s="42" t="s">
        <v>5</v>
      </c>
      <c r="D11" s="74">
        <v>18.163599999999999</v>
      </c>
      <c r="E11" s="74">
        <f>D11*1.04</f>
        <v>18.890143999999999</v>
      </c>
      <c r="F11" s="74"/>
      <c r="G11" s="58">
        <f>E11*0.35</f>
        <v>6.6115503999999996</v>
      </c>
      <c r="H11" s="58">
        <f>E11*0.3</f>
        <v>5.6670431999999993</v>
      </c>
      <c r="I11" s="73">
        <f t="shared" ref="I11" si="0">E11*0.25</f>
        <v>4.7225359999999998</v>
      </c>
      <c r="J11" s="73"/>
    </row>
    <row r="12" spans="1:10">
      <c r="A12" s="42"/>
      <c r="B12" s="43"/>
      <c r="C12" s="42"/>
      <c r="D12" s="74"/>
      <c r="E12" s="74"/>
      <c r="F12" s="74"/>
      <c r="G12" s="58"/>
      <c r="H12" s="58"/>
      <c r="I12" s="73"/>
      <c r="J12" s="73"/>
    </row>
    <row r="13" spans="1:10">
      <c r="A13" s="42">
        <v>3</v>
      </c>
      <c r="B13" s="50" t="s">
        <v>4992</v>
      </c>
      <c r="C13" s="51" t="s">
        <v>5</v>
      </c>
      <c r="D13" s="72">
        <f>SUM(D14:D15)</f>
        <v>9.3903999999999996</v>
      </c>
      <c r="E13" s="72">
        <f>SUM(E14:E15)</f>
        <v>9.7660160000000005</v>
      </c>
      <c r="F13" s="72"/>
      <c r="G13" s="70">
        <f>SUM(G14:G15)</f>
        <v>3.4181055999999996</v>
      </c>
      <c r="H13" s="70">
        <f>SUM(H14:H15)</f>
        <v>2.9298047999999994</v>
      </c>
      <c r="I13" s="70">
        <f>SUM(I14:I15)</f>
        <v>2.4415040000000001</v>
      </c>
      <c r="J13" s="59"/>
    </row>
    <row r="14" spans="1:10">
      <c r="A14" s="42"/>
      <c r="B14" s="43" t="s">
        <v>20</v>
      </c>
      <c r="C14" s="42" t="s">
        <v>5</v>
      </c>
      <c r="D14" s="74">
        <v>7.9371999999999998</v>
      </c>
      <c r="E14" s="74">
        <f>D14*1.04</f>
        <v>8.2546879999999998</v>
      </c>
      <c r="F14" s="74"/>
      <c r="G14" s="58">
        <f>E14*0.35</f>
        <v>2.8891407999999998</v>
      </c>
      <c r="H14" s="58">
        <f>E14*0.3</f>
        <v>2.4764063999999997</v>
      </c>
      <c r="I14" s="73">
        <f>E14*0.25</f>
        <v>2.063672</v>
      </c>
      <c r="J14" s="59"/>
    </row>
    <row r="15" spans="1:10">
      <c r="A15" s="42"/>
      <c r="B15" s="43" t="s">
        <v>44</v>
      </c>
      <c r="C15" s="42" t="s">
        <v>5</v>
      </c>
      <c r="D15" s="74">
        <v>1.4532</v>
      </c>
      <c r="E15" s="74">
        <f>D15*1.04</f>
        <v>1.511328</v>
      </c>
      <c r="F15" s="74"/>
      <c r="G15" s="58">
        <f>E15*0.35</f>
        <v>0.52896480000000001</v>
      </c>
      <c r="H15" s="58">
        <f>E15*0.3</f>
        <v>0.45339839999999998</v>
      </c>
      <c r="I15" s="73">
        <f>E15*0.25</f>
        <v>0.377832</v>
      </c>
      <c r="J15" s="59"/>
    </row>
    <row r="16" spans="1:10">
      <c r="A16" s="42"/>
      <c r="B16" s="50"/>
      <c r="C16" s="51"/>
      <c r="D16" s="72"/>
      <c r="E16" s="72"/>
      <c r="F16" s="72"/>
      <c r="G16" s="72"/>
      <c r="H16" s="72"/>
      <c r="I16" s="72"/>
      <c r="J16" s="59"/>
    </row>
    <row r="17" spans="1:10">
      <c r="A17" s="42">
        <v>4</v>
      </c>
      <c r="B17" s="50" t="s">
        <v>512</v>
      </c>
      <c r="C17" s="51" t="s">
        <v>5</v>
      </c>
      <c r="D17" s="72">
        <v>6.6589999999999998</v>
      </c>
      <c r="E17" s="72">
        <f>D17*1.04</f>
        <v>6.9253600000000004</v>
      </c>
      <c r="F17" s="70">
        <f>E17*0.9</f>
        <v>6.2328240000000008</v>
      </c>
      <c r="G17" s="72"/>
      <c r="H17" s="72"/>
      <c r="I17" s="72"/>
      <c r="J17" s="59"/>
    </row>
    <row r="18" spans="1:10">
      <c r="A18" s="42"/>
      <c r="B18" s="43"/>
      <c r="C18" s="42"/>
      <c r="D18" s="74"/>
      <c r="E18" s="74"/>
      <c r="F18" s="74"/>
      <c r="G18" s="72"/>
      <c r="H18" s="72"/>
      <c r="I18" s="72"/>
      <c r="J18" s="59"/>
    </row>
    <row r="19" spans="1:10">
      <c r="A19" s="42">
        <v>5</v>
      </c>
      <c r="B19" s="112" t="s">
        <v>4993</v>
      </c>
      <c r="C19" s="51" t="s">
        <v>5</v>
      </c>
      <c r="D19" s="72">
        <f>1.4148*4</f>
        <v>5.6592000000000002</v>
      </c>
      <c r="E19" s="72">
        <f>D19*1.04</f>
        <v>5.8855680000000001</v>
      </c>
      <c r="F19" s="70">
        <f>E19*0.9</f>
        <v>5.2970112</v>
      </c>
      <c r="G19" s="72"/>
      <c r="H19" s="72"/>
      <c r="I19" s="72"/>
      <c r="J19" s="74"/>
    </row>
    <row r="20" spans="1:10">
      <c r="A20" s="42"/>
      <c r="B20" s="74"/>
      <c r="C20" s="74"/>
      <c r="D20" s="74"/>
      <c r="E20" s="74"/>
      <c r="F20" s="74"/>
      <c r="G20" s="72"/>
      <c r="H20" s="72"/>
      <c r="I20" s="72"/>
      <c r="J20" s="74"/>
    </row>
    <row r="21" spans="1:10">
      <c r="A21" s="42">
        <v>6</v>
      </c>
      <c r="B21" s="112" t="s">
        <v>378</v>
      </c>
      <c r="C21" s="51" t="s">
        <v>5</v>
      </c>
      <c r="D21" s="69">
        <v>0</v>
      </c>
      <c r="E21" s="72">
        <f>D21*1.04</f>
        <v>0</v>
      </c>
      <c r="F21" s="70">
        <f>E21*0.9</f>
        <v>0</v>
      </c>
      <c r="G21" s="72"/>
      <c r="H21" s="72"/>
      <c r="I21" s="72"/>
      <c r="J21" s="72"/>
    </row>
    <row r="22" spans="1:10">
      <c r="A22" s="42"/>
      <c r="B22" s="112"/>
      <c r="C22" s="51"/>
      <c r="D22" s="72"/>
      <c r="E22" s="72"/>
      <c r="F22" s="72"/>
      <c r="G22" s="136"/>
      <c r="H22" s="136"/>
      <c r="I22" s="136"/>
      <c r="J22" s="72"/>
    </row>
    <row r="23" spans="1:10">
      <c r="A23" s="42">
        <v>7</v>
      </c>
      <c r="B23" s="112" t="s">
        <v>513</v>
      </c>
      <c r="C23" s="51" t="s">
        <v>516</v>
      </c>
      <c r="D23" s="70">
        <f>SUM(D24:D25)/100</f>
        <v>9.4414399999999996E-2</v>
      </c>
      <c r="E23" s="72"/>
      <c r="F23" s="72"/>
      <c r="G23" s="136"/>
      <c r="H23" s="136"/>
      <c r="I23" s="136"/>
      <c r="J23" s="72"/>
    </row>
    <row r="24" spans="1:10">
      <c r="A24" s="42"/>
      <c r="B24" s="135" t="s">
        <v>4994</v>
      </c>
      <c r="C24" s="51" t="s">
        <v>516</v>
      </c>
      <c r="D24" s="74">
        <f>(((0.187+0.1)*3.08*4)+((0.1+0.1)*3.08*4))</f>
        <v>5.9998400000000007</v>
      </c>
      <c r="E24" s="72"/>
      <c r="F24" s="74"/>
      <c r="G24" s="136"/>
      <c r="H24" s="136"/>
      <c r="I24" s="136"/>
      <c r="J24" s="72"/>
    </row>
    <row r="25" spans="1:10">
      <c r="A25" s="42"/>
      <c r="B25" s="135" t="s">
        <v>4995</v>
      </c>
      <c r="C25" s="51" t="s">
        <v>516</v>
      </c>
      <c r="D25" s="74">
        <f>(0.15+0.15)*1.912*6</f>
        <v>3.4416000000000002</v>
      </c>
      <c r="E25" s="72"/>
      <c r="F25" s="74"/>
      <c r="G25" s="136"/>
      <c r="H25" s="136"/>
      <c r="I25" s="136"/>
      <c r="J25" s="72"/>
    </row>
    <row r="26" spans="1:10">
      <c r="A26" s="42"/>
      <c r="B26" s="43"/>
      <c r="C26" s="42"/>
      <c r="D26" s="63"/>
      <c r="E26" s="74"/>
      <c r="F26" s="73"/>
      <c r="G26" s="73"/>
      <c r="H26" s="73"/>
      <c r="I26" s="73"/>
      <c r="J26" s="71"/>
    </row>
    <row r="27" spans="1:10">
      <c r="A27" s="42"/>
      <c r="B27" s="244" t="s">
        <v>10</v>
      </c>
      <c r="C27" s="242"/>
      <c r="D27" s="242"/>
      <c r="E27" s="242"/>
      <c r="F27" s="242"/>
      <c r="G27" s="243"/>
      <c r="H27" s="75">
        <f>G3+H3+I3+G8+H8+I8+G13+H13+I13+F17+F19+F21</f>
        <v>64.5080904</v>
      </c>
      <c r="I27" s="59"/>
      <c r="J27" s="67"/>
    </row>
    <row r="29" spans="1:10">
      <c r="B29" s="78"/>
      <c r="C29" s="79"/>
      <c r="D29" s="80"/>
      <c r="E29" s="77"/>
      <c r="F29" s="77"/>
    </row>
    <row r="30" spans="1:10">
      <c r="C30" s="47">
        <f>апрель1!D17+апрель2!D16+апрель3!D12</f>
        <v>36.296199999999999</v>
      </c>
      <c r="D30" s="61">
        <f>апрель1!F17+апрель1!G17+апрель1!H17+апрель2!F16+апрель3!F12</f>
        <v>33.973243199999999</v>
      </c>
      <c r="E30" s="61" t="s">
        <v>550</v>
      </c>
      <c r="F30" s="115">
        <f>1122676.8/1000</f>
        <v>1122.6768</v>
      </c>
    </row>
    <row r="31" spans="1:10">
      <c r="C31" s="221">
        <f>C30*1.04</f>
        <v>37.748047999999997</v>
      </c>
      <c r="E31" s="61" t="s">
        <v>548</v>
      </c>
      <c r="F31" s="82">
        <v>1048.3810000000001</v>
      </c>
    </row>
    <row r="32" spans="1:10">
      <c r="C32" s="138"/>
      <c r="E32" s="61" t="s">
        <v>549</v>
      </c>
      <c r="F32" s="61">
        <f>F30-F31</f>
        <v>74.295799999999872</v>
      </c>
    </row>
    <row r="33" spans="1:10">
      <c r="C33" s="82"/>
      <c r="G33" s="227" t="s">
        <v>20</v>
      </c>
      <c r="H33" s="228">
        <f>G4+H4+I4+G9+H9+I9+G14+H14+I14+G15+H15+I15</f>
        <v>18.189194400000002</v>
      </c>
      <c r="I33" s="229">
        <f>H33-0.714</f>
        <v>17.475194400000003</v>
      </c>
    </row>
    <row r="34" spans="1:10" s="61" customFormat="1">
      <c r="A34" s="47"/>
      <c r="B34" s="53"/>
      <c r="C34" s="82"/>
      <c r="G34" s="227" t="s">
        <v>21</v>
      </c>
      <c r="H34" s="228">
        <f>G5+H5+I5+G10+H10+I10</f>
        <v>15.623431200000001</v>
      </c>
      <c r="I34" s="229"/>
      <c r="J34" s="68"/>
    </row>
    <row r="35" spans="1:10" s="61" customFormat="1">
      <c r="A35" s="47"/>
      <c r="B35" s="149"/>
      <c r="C35" s="217">
        <v>82</v>
      </c>
      <c r="D35" s="82">
        <v>9.2560000000000002</v>
      </c>
      <c r="G35" s="227" t="s">
        <v>22</v>
      </c>
      <c r="H35" s="230">
        <f>G6+H6+I6+G11+H11+I11</f>
        <v>19.165629599999995</v>
      </c>
      <c r="I35" s="231"/>
      <c r="J35" s="68"/>
    </row>
    <row r="36" spans="1:10" s="61" customFormat="1" ht="14.4">
      <c r="A36" s="47"/>
      <c r="B36" s="149">
        <f>42+32</f>
        <v>74</v>
      </c>
      <c r="C36" s="218">
        <v>32</v>
      </c>
      <c r="D36" s="82">
        <f>C36*D35/C35</f>
        <v>3.6120975609756099</v>
      </c>
      <c r="E36" s="82"/>
      <c r="G36" s="232" t="s">
        <v>497</v>
      </c>
      <c r="H36" s="233">
        <f>F19</f>
        <v>5.2970112</v>
      </c>
      <c r="I36" s="231"/>
      <c r="J36" s="68"/>
    </row>
    <row r="37" spans="1:10" s="61" customFormat="1" ht="14.4">
      <c r="A37" s="47"/>
      <c r="B37" s="149"/>
      <c r="C37" s="118"/>
      <c r="G37" s="234" t="s">
        <v>555</v>
      </c>
      <c r="H37" s="235" t="e">
        <f>#REF!</f>
        <v>#REF!</v>
      </c>
      <c r="I37" s="231"/>
      <c r="J37" s="68"/>
    </row>
    <row r="38" spans="1:10" s="61" customFormat="1" ht="14.4">
      <c r="A38" s="47"/>
      <c r="B38" s="149"/>
      <c r="C38" s="118"/>
      <c r="G38" s="236" t="s">
        <v>499</v>
      </c>
      <c r="H38" s="237">
        <f>F17</f>
        <v>6.2328240000000008</v>
      </c>
      <c r="I38" s="231"/>
      <c r="J38" s="68"/>
    </row>
    <row r="39" spans="1:10" s="61" customFormat="1">
      <c r="A39" s="47"/>
      <c r="B39" s="149"/>
      <c r="G39" s="236" t="s">
        <v>517</v>
      </c>
      <c r="H39" s="238">
        <f>D23</f>
        <v>9.4414399999999996E-2</v>
      </c>
      <c r="I39" s="231"/>
      <c r="J39" s="68"/>
    </row>
    <row r="40" spans="1:10">
      <c r="B40" s="149"/>
      <c r="C40" s="61">
        <f>D35-8.542</f>
        <v>0.71400000000000041</v>
      </c>
      <c r="D40" s="82"/>
      <c r="G40" s="236" t="s">
        <v>518</v>
      </c>
      <c r="H40" s="238">
        <f>H39*12</f>
        <v>1.1329727999999999</v>
      </c>
      <c r="I40" s="231"/>
    </row>
    <row r="41" spans="1:10">
      <c r="C41" s="88"/>
      <c r="G41" s="236"/>
      <c r="H41" s="238"/>
      <c r="I41" s="231"/>
    </row>
    <row r="42" spans="1:10">
      <c r="G42" s="236"/>
      <c r="H42" s="238"/>
      <c r="I42" s="231"/>
    </row>
    <row r="43" spans="1:10">
      <c r="C43" s="219"/>
      <c r="G43" s="125"/>
      <c r="H43" s="82"/>
    </row>
    <row r="44" spans="1:10">
      <c r="C44" s="88"/>
      <c r="G44" s="125"/>
      <c r="H44" s="82"/>
    </row>
    <row r="45" spans="1:10">
      <c r="C45" s="88"/>
      <c r="G45" s="125"/>
      <c r="H45" s="82"/>
    </row>
    <row r="47" spans="1:10" s="61" customFormat="1">
      <c r="A47" s="47"/>
      <c r="B47" s="53"/>
      <c r="C47" s="47"/>
      <c r="I47" s="68"/>
      <c r="J47" s="68"/>
    </row>
    <row r="48" spans="1:10" s="61" customFormat="1">
      <c r="A48" s="47"/>
      <c r="B48" s="53"/>
      <c r="C48" s="47"/>
      <c r="G48" s="77"/>
      <c r="I48" s="68"/>
      <c r="J48" s="68"/>
    </row>
    <row r="49" spans="1:10" s="61" customFormat="1" ht="14.4">
      <c r="A49" s="47"/>
      <c r="B49" s="53"/>
      <c r="C49" s="47"/>
      <c r="G49" s="118"/>
      <c r="I49" s="68"/>
      <c r="J49" s="68"/>
    </row>
    <row r="50" spans="1:10" ht="14.4">
      <c r="B50" s="87"/>
      <c r="C50" s="118"/>
      <c r="F50" s="87"/>
      <c r="G50" s="118"/>
    </row>
    <row r="51" spans="1:10" s="61" customFormat="1" ht="14.4">
      <c r="A51" s="47"/>
      <c r="B51" s="53"/>
      <c r="C51" s="88"/>
      <c r="F51" s="87"/>
      <c r="G51" s="118"/>
      <c r="I51" s="68"/>
      <c r="J51" s="68"/>
    </row>
    <row r="52" spans="1:10" s="61" customFormat="1" ht="14.4">
      <c r="A52" s="47"/>
      <c r="B52" s="53"/>
      <c r="C52" s="88"/>
      <c r="F52" s="87"/>
      <c r="G52" s="118"/>
      <c r="I52" s="68"/>
      <c r="J52" s="68"/>
    </row>
    <row r="53" spans="1:10" s="61" customFormat="1" ht="14.4">
      <c r="A53" s="47"/>
      <c r="B53" s="53"/>
      <c r="C53" s="88"/>
      <c r="F53" s="87"/>
      <c r="G53" s="118"/>
      <c r="I53" s="68"/>
      <c r="J53" s="68"/>
    </row>
    <row r="54" spans="1:10" s="61" customFormat="1" ht="14.4">
      <c r="A54" s="47"/>
      <c r="B54" s="53"/>
      <c r="C54" s="88"/>
      <c r="F54" s="87"/>
      <c r="G54" s="118"/>
      <c r="I54" s="68"/>
      <c r="J54" s="68"/>
    </row>
    <row r="55" spans="1:10" s="61" customFormat="1" ht="14.4">
      <c r="A55" s="47"/>
      <c r="B55" s="53"/>
      <c r="C55" s="88"/>
      <c r="F55" s="87"/>
      <c r="G55" s="118"/>
      <c r="I55" s="68"/>
      <c r="J55" s="68"/>
    </row>
    <row r="56" spans="1:10" s="61" customFormat="1" ht="14.4">
      <c r="A56" s="47"/>
      <c r="B56" s="53"/>
      <c r="C56" s="88"/>
      <c r="F56" s="87"/>
      <c r="G56" s="118"/>
      <c r="I56" s="68"/>
      <c r="J56" s="68"/>
    </row>
    <row r="57" spans="1:10" s="61" customFormat="1" ht="14.4">
      <c r="A57" s="47"/>
      <c r="B57" s="53"/>
      <c r="C57" s="88"/>
      <c r="F57" s="87"/>
      <c r="G57" s="118"/>
      <c r="I57" s="68"/>
      <c r="J57" s="68"/>
    </row>
    <row r="58" spans="1:10" s="61" customFormat="1" ht="14.4">
      <c r="A58" s="47"/>
      <c r="B58" s="53"/>
      <c r="C58" s="108"/>
      <c r="F58" s="87"/>
      <c r="G58" s="118"/>
      <c r="I58" s="68"/>
      <c r="J58" s="68"/>
    </row>
    <row r="60" spans="1:10" ht="14.4">
      <c r="F60" s="87"/>
      <c r="G60" s="129"/>
    </row>
    <row r="67" spans="1:10" s="61" customFormat="1">
      <c r="A67" s="47"/>
      <c r="B67" s="47"/>
      <c r="C67" s="47"/>
      <c r="D67" s="47"/>
      <c r="E67" s="47"/>
      <c r="F67" s="47"/>
      <c r="I67" s="68"/>
      <c r="J67" s="68"/>
    </row>
    <row r="68" spans="1:10" s="61" customFormat="1">
      <c r="A68" s="47"/>
      <c r="B68" s="47"/>
      <c r="C68" s="47"/>
      <c r="D68" s="47"/>
      <c r="E68" s="47"/>
      <c r="F68" s="47"/>
      <c r="I68" s="68"/>
      <c r="J68" s="68"/>
    </row>
    <row r="70" spans="1:10" s="61" customFormat="1">
      <c r="A70" s="47"/>
      <c r="B70" s="47"/>
      <c r="C70" s="47"/>
      <c r="D70" s="47"/>
      <c r="E70" s="47"/>
      <c r="F70" s="47"/>
      <c r="I70" s="68"/>
      <c r="J70" s="68"/>
    </row>
    <row r="71" spans="1:10" s="61" customFormat="1">
      <c r="A71" s="47"/>
      <c r="B71" s="47"/>
      <c r="C71" s="47"/>
      <c r="D71" s="47"/>
      <c r="E71" s="47"/>
      <c r="F71" s="47"/>
      <c r="I71" s="68"/>
      <c r="J71" s="68"/>
    </row>
    <row r="72" spans="1:10" s="61" customFormat="1">
      <c r="A72" s="47"/>
      <c r="B72" s="47"/>
      <c r="C72" s="47"/>
      <c r="D72" s="47"/>
      <c r="E72" s="47"/>
      <c r="F72" s="47"/>
      <c r="I72" s="68"/>
      <c r="J72" s="68"/>
    </row>
    <row r="73" spans="1:10" s="61" customFormat="1">
      <c r="A73" s="47"/>
      <c r="B73" s="47"/>
      <c r="C73" s="47"/>
      <c r="D73" s="47"/>
      <c r="E73" s="47"/>
      <c r="F73" s="47"/>
      <c r="I73" s="68"/>
      <c r="J73" s="68"/>
    </row>
    <row r="74" spans="1:10" s="61" customFormat="1">
      <c r="A74" s="47"/>
      <c r="B74" s="47"/>
      <c r="C74" s="47"/>
      <c r="D74" s="47"/>
      <c r="E74" s="47"/>
      <c r="F74" s="47"/>
      <c r="I74" s="68"/>
      <c r="J74" s="68"/>
    </row>
  </sheetData>
  <mergeCells count="2">
    <mergeCell ref="B1:C1"/>
    <mergeCell ref="B27:G27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3B53-FEE4-4CB9-B5CA-E33373C05C47}">
  <sheetPr>
    <tabColor rgb="FFFF0000"/>
  </sheetPr>
  <dimension ref="A1:J69"/>
  <sheetViews>
    <sheetView topLeftCell="B1" workbookViewId="0">
      <selection activeCell="I24" sqref="I24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6" width="16.296875" style="61" customWidth="1"/>
    <col min="7" max="7" width="20.296875" style="61" customWidth="1"/>
    <col min="8" max="8" width="17.8984375" style="61" customWidth="1"/>
    <col min="9" max="10" width="17.8984375" style="68" customWidth="1"/>
    <col min="11" max="16384" width="8.8984375" style="47"/>
  </cols>
  <sheetData>
    <row r="1" spans="1:10">
      <c r="A1" s="46"/>
      <c r="B1" s="240" t="s">
        <v>40</v>
      </c>
      <c r="C1" s="241"/>
      <c r="D1" s="54"/>
      <c r="E1" s="55"/>
      <c r="F1" s="55"/>
      <c r="G1" s="55"/>
      <c r="H1" s="55"/>
      <c r="I1" s="65"/>
      <c r="J1" s="65"/>
    </row>
    <row r="2" spans="1:10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6" t="s">
        <v>543</v>
      </c>
      <c r="G2" s="57" t="s">
        <v>9</v>
      </c>
      <c r="H2" s="57" t="s">
        <v>11</v>
      </c>
      <c r="I2" s="57" t="s">
        <v>49</v>
      </c>
      <c r="J2" s="57" t="s">
        <v>13</v>
      </c>
    </row>
    <row r="3" spans="1:10">
      <c r="A3" s="42" t="s">
        <v>35</v>
      </c>
      <c r="B3" s="50" t="s">
        <v>4999</v>
      </c>
      <c r="C3" s="51" t="s">
        <v>5</v>
      </c>
      <c r="D3" s="72">
        <f>SUM(D4:D6)</f>
        <v>590.93790000000001</v>
      </c>
      <c r="E3" s="72">
        <f>SUM(E4:E6)</f>
        <v>614.57541600000013</v>
      </c>
      <c r="F3" s="73"/>
      <c r="G3" s="58"/>
      <c r="H3" s="69"/>
      <c r="I3" s="69"/>
      <c r="J3" s="70">
        <f>SUM(J4:J6)</f>
        <v>61.457541600000006</v>
      </c>
    </row>
    <row r="4" spans="1:10">
      <c r="A4" s="42"/>
      <c r="B4" s="43" t="s">
        <v>20</v>
      </c>
      <c r="C4" s="42" t="s">
        <v>5</v>
      </c>
      <c r="D4" s="82">
        <v>105.3738</v>
      </c>
      <c r="E4" s="74">
        <f>D4*1.04</f>
        <v>109.58875200000001</v>
      </c>
      <c r="F4" s="73"/>
      <c r="G4" s="58"/>
      <c r="H4" s="73"/>
      <c r="I4" s="73"/>
      <c r="J4" s="58">
        <f>E4*0.1</f>
        <v>10.958875200000001</v>
      </c>
    </row>
    <row r="5" spans="1:10">
      <c r="A5" s="42"/>
      <c r="B5" s="43" t="s">
        <v>21</v>
      </c>
      <c r="C5" s="42" t="s">
        <v>5</v>
      </c>
      <c r="D5" s="74">
        <v>220.256</v>
      </c>
      <c r="E5" s="74">
        <f>D5*1.04</f>
        <v>229.06624000000002</v>
      </c>
      <c r="F5" s="73"/>
      <c r="G5" s="58"/>
      <c r="H5" s="73"/>
      <c r="I5" s="73"/>
      <c r="J5" s="58">
        <f t="shared" ref="J5:J6" si="0">E5*0.1</f>
        <v>22.906624000000004</v>
      </c>
    </row>
    <row r="6" spans="1:10">
      <c r="A6" s="42"/>
      <c r="B6" s="43" t="s">
        <v>22</v>
      </c>
      <c r="C6" s="42" t="s">
        <v>5</v>
      </c>
      <c r="D6" s="74">
        <v>265.30810000000002</v>
      </c>
      <c r="E6" s="74">
        <f>D6*1.04</f>
        <v>275.92042400000003</v>
      </c>
      <c r="F6" s="73"/>
      <c r="G6" s="58"/>
      <c r="H6" s="73"/>
      <c r="I6" s="73"/>
      <c r="J6" s="58">
        <f t="shared" si="0"/>
        <v>27.592042400000004</v>
      </c>
    </row>
    <row r="7" spans="1:10">
      <c r="A7" s="42"/>
      <c r="B7" s="43"/>
      <c r="C7" s="42"/>
      <c r="D7" s="58"/>
      <c r="E7" s="58"/>
      <c r="F7" s="73"/>
      <c r="G7" s="58"/>
      <c r="H7" s="59"/>
      <c r="I7" s="59"/>
      <c r="J7" s="58"/>
    </row>
    <row r="8" spans="1:10">
      <c r="A8" s="42">
        <v>3</v>
      </c>
      <c r="B8" s="50" t="s">
        <v>4998</v>
      </c>
      <c r="C8" s="51" t="s">
        <v>5</v>
      </c>
      <c r="D8" s="72">
        <f>SUM(D9:D10)</f>
        <v>93.124900000000011</v>
      </c>
      <c r="E8" s="72">
        <f>D8*1.04</f>
        <v>96.849896000000015</v>
      </c>
      <c r="F8" s="73"/>
      <c r="G8" s="69"/>
      <c r="H8" s="69"/>
      <c r="I8" s="69"/>
      <c r="J8" s="70">
        <f>SUM(J9:J11)</f>
        <v>9.6849896000000015</v>
      </c>
    </row>
    <row r="9" spans="1:10">
      <c r="A9" s="42"/>
      <c r="B9" s="43" t="s">
        <v>20</v>
      </c>
      <c r="C9" s="42" t="s">
        <v>5</v>
      </c>
      <c r="D9" s="63">
        <v>77.320400000000006</v>
      </c>
      <c r="E9" s="74">
        <f>D9*1.04</f>
        <v>80.413216000000006</v>
      </c>
      <c r="F9" s="73"/>
      <c r="G9" s="73"/>
      <c r="H9" s="73"/>
      <c r="I9" s="73"/>
      <c r="J9" s="58">
        <f>E9*0.1</f>
        <v>8.0413216000000016</v>
      </c>
    </row>
    <row r="10" spans="1:10">
      <c r="A10" s="42"/>
      <c r="B10" s="43" t="s">
        <v>44</v>
      </c>
      <c r="C10" s="42" t="s">
        <v>5</v>
      </c>
      <c r="D10" s="63">
        <v>15.804500000000001</v>
      </c>
      <c r="E10" s="74">
        <f>D10*1.04</f>
        <v>16.436680000000003</v>
      </c>
      <c r="F10" s="73"/>
      <c r="G10" s="73"/>
      <c r="H10" s="73"/>
      <c r="I10" s="73"/>
      <c r="J10" s="58">
        <f>E10*0.1</f>
        <v>1.6436680000000004</v>
      </c>
    </row>
    <row r="11" spans="1:10">
      <c r="A11" s="42"/>
      <c r="B11" s="43"/>
      <c r="C11" s="42"/>
      <c r="D11" s="63"/>
      <c r="E11" s="74"/>
      <c r="F11" s="73"/>
      <c r="G11" s="73"/>
      <c r="H11" s="73"/>
      <c r="I11" s="73"/>
      <c r="J11" s="58"/>
    </row>
    <row r="12" spans="1:10">
      <c r="A12" s="42"/>
      <c r="B12" s="43" t="s">
        <v>5002</v>
      </c>
      <c r="C12" s="51" t="s">
        <v>5</v>
      </c>
      <c r="D12" s="62">
        <v>31.264900000000001</v>
      </c>
      <c r="E12" s="72">
        <f>D12*1.04</f>
        <v>32.515495999999999</v>
      </c>
      <c r="F12" s="73"/>
      <c r="G12" s="73"/>
      <c r="H12" s="73"/>
      <c r="I12" s="73"/>
      <c r="J12" s="70">
        <f>E12*0.1</f>
        <v>3.2515496000000002</v>
      </c>
    </row>
    <row r="13" spans="1:10">
      <c r="A13" s="42"/>
      <c r="B13" s="43"/>
      <c r="C13" s="42"/>
      <c r="D13" s="47"/>
      <c r="E13" s="74"/>
      <c r="F13" s="73"/>
      <c r="G13" s="73"/>
      <c r="H13" s="73"/>
      <c r="I13" s="73"/>
      <c r="J13" s="58"/>
    </row>
    <row r="14" spans="1:10">
      <c r="A14" s="42">
        <v>4</v>
      </c>
      <c r="B14" s="112" t="s">
        <v>5000</v>
      </c>
      <c r="C14" s="51" t="s">
        <v>5</v>
      </c>
      <c r="D14" s="72">
        <v>72.466999999999999</v>
      </c>
      <c r="E14" s="72">
        <f>D14*1.04</f>
        <v>75.365679999999998</v>
      </c>
      <c r="F14" s="73"/>
      <c r="G14" s="73"/>
      <c r="H14" s="73"/>
      <c r="I14" s="74"/>
      <c r="J14" s="70">
        <f>E14*0.1</f>
        <v>7.5365679999999999</v>
      </c>
    </row>
    <row r="15" spans="1:10">
      <c r="A15" s="42"/>
      <c r="B15" s="43"/>
      <c r="C15" s="42"/>
      <c r="D15" s="63"/>
      <c r="E15" s="74"/>
      <c r="F15" s="73"/>
      <c r="G15" s="73"/>
      <c r="H15" s="73"/>
      <c r="I15" s="73"/>
      <c r="J15" s="58"/>
    </row>
    <row r="16" spans="1:10">
      <c r="A16" s="42"/>
      <c r="B16" s="50"/>
      <c r="C16" s="51"/>
      <c r="D16" s="72"/>
      <c r="E16" s="72"/>
      <c r="F16" s="72"/>
      <c r="G16" s="72"/>
      <c r="H16" s="72"/>
      <c r="I16" s="72"/>
      <c r="J16" s="59"/>
    </row>
    <row r="17" spans="1:10">
      <c r="A17" s="42">
        <v>4</v>
      </c>
      <c r="B17" s="50" t="s">
        <v>5001</v>
      </c>
      <c r="C17" s="51" t="s">
        <v>5</v>
      </c>
      <c r="D17" s="72">
        <v>179.22929999999999</v>
      </c>
      <c r="E17" s="72">
        <f>D17*1.04</f>
        <v>186.398472</v>
      </c>
      <c r="F17" s="72"/>
      <c r="G17" s="72"/>
      <c r="H17" s="72"/>
      <c r="I17" s="72"/>
      <c r="J17" s="70">
        <f>E17*0.1</f>
        <v>18.639847200000002</v>
      </c>
    </row>
    <row r="18" spans="1:10">
      <c r="A18" s="42"/>
      <c r="B18" s="43"/>
      <c r="C18" s="42"/>
      <c r="D18" s="74"/>
      <c r="E18" s="74"/>
      <c r="F18" s="74"/>
      <c r="G18" s="72"/>
      <c r="H18" s="72"/>
      <c r="I18" s="72"/>
      <c r="J18" s="59"/>
    </row>
    <row r="19" spans="1:10">
      <c r="A19" s="42">
        <v>6</v>
      </c>
      <c r="B19" s="112" t="s">
        <v>378</v>
      </c>
      <c r="C19" s="51" t="s">
        <v>5</v>
      </c>
      <c r="D19" s="69">
        <v>0</v>
      </c>
      <c r="E19" s="72">
        <f>D19*1.04</f>
        <v>0</v>
      </c>
      <c r="F19" s="70">
        <f>E19*0.9</f>
        <v>0</v>
      </c>
      <c r="G19" s="72"/>
      <c r="H19" s="72"/>
      <c r="I19" s="72"/>
      <c r="J19" s="72"/>
    </row>
    <row r="20" spans="1:10">
      <c r="A20" s="42"/>
      <c r="B20" s="112"/>
      <c r="C20" s="51"/>
      <c r="D20" s="72"/>
      <c r="E20" s="72"/>
      <c r="F20" s="72"/>
      <c r="G20" s="136"/>
      <c r="H20" s="136"/>
      <c r="I20" s="136"/>
      <c r="J20" s="72"/>
    </row>
    <row r="21" spans="1:10">
      <c r="A21" s="42"/>
      <c r="B21" s="43"/>
      <c r="C21" s="42"/>
      <c r="D21" s="63"/>
      <c r="E21" s="74"/>
      <c r="F21" s="73"/>
      <c r="G21" s="73"/>
      <c r="H21" s="73"/>
      <c r="I21" s="73"/>
      <c r="J21" s="71"/>
    </row>
    <row r="22" spans="1:10">
      <c r="A22" s="42"/>
      <c r="B22" s="244" t="s">
        <v>10</v>
      </c>
      <c r="C22" s="242"/>
      <c r="D22" s="242"/>
      <c r="E22" s="242"/>
      <c r="F22" s="242"/>
      <c r="G22" s="243"/>
      <c r="H22" s="75" t="e">
        <f>#REF!+#REF!+#REF!+#REF!+#REF!+#REF!+#REF!+#REF!+#REF!+F17+#REF!+F19</f>
        <v>#REF!</v>
      </c>
      <c r="I22" s="59"/>
      <c r="J22" s="67"/>
    </row>
    <row r="24" spans="1:10">
      <c r="B24" s="78"/>
      <c r="C24" s="79"/>
      <c r="D24" s="80"/>
      <c r="E24" s="77"/>
      <c r="F24" s="77"/>
    </row>
    <row r="25" spans="1:10">
      <c r="C25" s="47">
        <f>апрель1!D17+апрель2!D16+апрель3!D12</f>
        <v>36.296199999999999</v>
      </c>
      <c r="D25" s="61">
        <f>апрель1!F17+апрель1!G17+апрель1!H17+апрель2!F16+апрель3!F12</f>
        <v>33.973243199999999</v>
      </c>
      <c r="E25" s="61" t="s">
        <v>550</v>
      </c>
      <c r="F25" s="115">
        <f>1122676.8/1000</f>
        <v>1122.6768</v>
      </c>
    </row>
    <row r="26" spans="1:10">
      <c r="C26" s="221">
        <f>C25*1.04</f>
        <v>37.748047999999997</v>
      </c>
      <c r="E26" s="61" t="s">
        <v>548</v>
      </c>
      <c r="F26" s="82">
        <v>1048.3810000000001</v>
      </c>
    </row>
    <row r="27" spans="1:10">
      <c r="C27" s="138"/>
      <c r="E27" s="61" t="s">
        <v>549</v>
      </c>
      <c r="F27" s="61">
        <f>F25-F26</f>
        <v>74.295799999999872</v>
      </c>
    </row>
    <row r="28" spans="1:10">
      <c r="C28" s="82"/>
      <c r="G28" s="123" t="s">
        <v>20</v>
      </c>
      <c r="H28" s="128">
        <f>J4+J9+J10+J12</f>
        <v>23.895414400000007</v>
      </c>
      <c r="I28" s="216"/>
    </row>
    <row r="29" spans="1:10" s="61" customFormat="1">
      <c r="A29" s="47"/>
      <c r="B29" s="53"/>
      <c r="C29" s="82"/>
      <c r="G29" s="123" t="s">
        <v>21</v>
      </c>
      <c r="H29" s="128">
        <f>J5</f>
        <v>22.906624000000004</v>
      </c>
      <c r="I29" s="216"/>
      <c r="J29" s="68"/>
    </row>
    <row r="30" spans="1:10" s="61" customFormat="1">
      <c r="A30" s="47"/>
      <c r="B30" s="149"/>
      <c r="C30" s="217">
        <v>82</v>
      </c>
      <c r="D30" s="82">
        <v>9.2560000000000002</v>
      </c>
      <c r="G30" s="123" t="s">
        <v>22</v>
      </c>
      <c r="H30" s="130">
        <f>J6</f>
        <v>27.592042400000004</v>
      </c>
      <c r="I30" s="68"/>
      <c r="J30" s="68"/>
    </row>
    <row r="31" spans="1:10" s="61" customFormat="1" ht="14.4">
      <c r="A31" s="47"/>
      <c r="B31" s="149">
        <f>42+32</f>
        <v>74</v>
      </c>
      <c r="C31" s="218">
        <v>32</v>
      </c>
      <c r="D31" s="82">
        <f>C31*D30/C30</f>
        <v>3.6120975609756099</v>
      </c>
      <c r="E31" s="82"/>
      <c r="G31" s="124" t="s">
        <v>497</v>
      </c>
      <c r="H31" s="131">
        <f>J14</f>
        <v>7.5365679999999999</v>
      </c>
      <c r="I31" s="68"/>
      <c r="J31" s="68"/>
    </row>
    <row r="32" spans="1:10" s="61" customFormat="1" ht="14.4">
      <c r="A32" s="47"/>
      <c r="B32" s="149"/>
      <c r="C32" s="118"/>
      <c r="G32" s="87" t="s">
        <v>555</v>
      </c>
      <c r="H32" s="142" t="e">
        <f>#REF!</f>
        <v>#REF!</v>
      </c>
      <c r="I32" s="68"/>
      <c r="J32" s="68"/>
    </row>
    <row r="33" spans="1:10" s="61" customFormat="1" ht="14.4">
      <c r="A33" s="47"/>
      <c r="B33" s="149"/>
      <c r="C33" s="118"/>
      <c r="G33" s="125" t="s">
        <v>499</v>
      </c>
      <c r="H33" s="115">
        <f>J17</f>
        <v>18.639847200000002</v>
      </c>
      <c r="I33" s="68"/>
      <c r="J33" s="68"/>
    </row>
    <row r="34" spans="1:10" s="61" customFormat="1">
      <c r="A34" s="47"/>
      <c r="B34" s="149"/>
      <c r="G34" s="125" t="s">
        <v>517</v>
      </c>
      <c r="H34" s="82" t="e">
        <f>#REF!</f>
        <v>#REF!</v>
      </c>
      <c r="I34" s="68"/>
      <c r="J34" s="68"/>
    </row>
    <row r="35" spans="1:10">
      <c r="B35" s="149"/>
      <c r="C35" s="61">
        <f>D30-8.542</f>
        <v>0.71400000000000041</v>
      </c>
      <c r="D35" s="82"/>
      <c r="G35" s="125" t="s">
        <v>518</v>
      </c>
      <c r="H35" s="82" t="e">
        <f>H34*12</f>
        <v>#REF!</v>
      </c>
    </row>
    <row r="36" spans="1:10">
      <c r="C36" s="88"/>
      <c r="G36" s="125"/>
      <c r="H36" s="82"/>
    </row>
    <row r="37" spans="1:10">
      <c r="G37" s="125"/>
      <c r="H37" s="82"/>
    </row>
    <row r="38" spans="1:10">
      <c r="C38" s="219"/>
      <c r="G38" s="125"/>
      <c r="H38" s="82"/>
    </row>
    <row r="39" spans="1:10">
      <c r="C39" s="88"/>
      <c r="G39" s="125"/>
      <c r="H39" s="82"/>
    </row>
    <row r="40" spans="1:10">
      <c r="C40" s="88"/>
      <c r="G40" s="125"/>
      <c r="H40" s="82"/>
    </row>
    <row r="42" spans="1:10" s="61" customFormat="1">
      <c r="A42" s="47"/>
      <c r="B42" s="53"/>
      <c r="C42" s="47"/>
      <c r="I42" s="68"/>
      <c r="J42" s="68"/>
    </row>
    <row r="43" spans="1:10" s="61" customFormat="1">
      <c r="A43" s="47"/>
      <c r="B43" s="53"/>
      <c r="C43" s="47"/>
      <c r="G43" s="77"/>
      <c r="I43" s="68"/>
      <c r="J43" s="68"/>
    </row>
    <row r="44" spans="1:10" s="61" customFormat="1" ht="14.4">
      <c r="A44" s="47"/>
      <c r="B44" s="53"/>
      <c r="C44" s="47"/>
      <c r="G44" s="118"/>
      <c r="I44" s="68"/>
      <c r="J44" s="68"/>
    </row>
    <row r="45" spans="1:10" ht="14.4">
      <c r="B45" s="87"/>
      <c r="C45" s="118"/>
      <c r="F45" s="87"/>
      <c r="G45" s="118"/>
    </row>
    <row r="46" spans="1:10" s="61" customFormat="1" ht="14.4">
      <c r="A46" s="47"/>
      <c r="B46" s="53"/>
      <c r="C46" s="88"/>
      <c r="F46" s="87"/>
      <c r="G46" s="118"/>
      <c r="I46" s="68"/>
      <c r="J46" s="68"/>
    </row>
    <row r="47" spans="1:10" s="61" customFormat="1" ht="14.4">
      <c r="A47" s="47"/>
      <c r="B47" s="53"/>
      <c r="C47" s="88"/>
      <c r="F47" s="87"/>
      <c r="G47" s="118"/>
      <c r="I47" s="68"/>
      <c r="J47" s="68"/>
    </row>
    <row r="48" spans="1:10" s="61" customFormat="1" ht="14.4">
      <c r="A48" s="47"/>
      <c r="B48" s="53"/>
      <c r="C48" s="88"/>
      <c r="F48" s="87"/>
      <c r="G48" s="118"/>
      <c r="I48" s="68"/>
      <c r="J48" s="68"/>
    </row>
    <row r="49" spans="1:10" s="61" customFormat="1" ht="14.4">
      <c r="A49" s="47"/>
      <c r="B49" s="53"/>
      <c r="C49" s="88"/>
      <c r="F49" s="87"/>
      <c r="G49" s="118"/>
      <c r="I49" s="68"/>
      <c r="J49" s="68"/>
    </row>
    <row r="50" spans="1:10" s="61" customFormat="1" ht="14.4">
      <c r="A50" s="47"/>
      <c r="B50" s="53"/>
      <c r="C50" s="88"/>
      <c r="F50" s="87"/>
      <c r="G50" s="118"/>
      <c r="I50" s="68"/>
      <c r="J50" s="68"/>
    </row>
    <row r="51" spans="1:10" s="61" customFormat="1" ht="14.4">
      <c r="A51" s="47"/>
      <c r="B51" s="53"/>
      <c r="C51" s="88"/>
      <c r="F51" s="87"/>
      <c r="G51" s="118"/>
      <c r="I51" s="68"/>
      <c r="J51" s="68"/>
    </row>
    <row r="52" spans="1:10" s="61" customFormat="1" ht="14.4">
      <c r="A52" s="47"/>
      <c r="B52" s="53"/>
      <c r="C52" s="88"/>
      <c r="F52" s="87"/>
      <c r="G52" s="118"/>
      <c r="I52" s="68"/>
      <c r="J52" s="68"/>
    </row>
    <row r="53" spans="1:10" s="61" customFormat="1" ht="14.4">
      <c r="A53" s="47"/>
      <c r="B53" s="53"/>
      <c r="C53" s="108"/>
      <c r="F53" s="87"/>
      <c r="G53" s="118"/>
      <c r="I53" s="68"/>
      <c r="J53" s="68"/>
    </row>
    <row r="55" spans="1:10" ht="14.4">
      <c r="F55" s="87"/>
      <c r="G55" s="129"/>
    </row>
    <row r="62" spans="1:10" s="61" customFormat="1">
      <c r="A62" s="47"/>
      <c r="B62" s="47"/>
      <c r="C62" s="47"/>
      <c r="D62" s="47"/>
      <c r="E62" s="47"/>
      <c r="F62" s="47"/>
      <c r="I62" s="68"/>
      <c r="J62" s="68"/>
    </row>
    <row r="63" spans="1:10" s="61" customFormat="1">
      <c r="A63" s="47"/>
      <c r="B63" s="47"/>
      <c r="C63" s="47"/>
      <c r="D63" s="47"/>
      <c r="E63" s="47"/>
      <c r="F63" s="47"/>
      <c r="I63" s="68"/>
      <c r="J63" s="68"/>
    </row>
    <row r="65" spans="1:10" s="61" customFormat="1">
      <c r="A65" s="47"/>
      <c r="B65" s="47"/>
      <c r="C65" s="47"/>
      <c r="D65" s="47"/>
      <c r="E65" s="47"/>
      <c r="F65" s="47"/>
      <c r="I65" s="68"/>
      <c r="J65" s="68"/>
    </row>
    <row r="66" spans="1:10" s="61" customFormat="1">
      <c r="A66" s="47"/>
      <c r="B66" s="47"/>
      <c r="C66" s="47"/>
      <c r="D66" s="47"/>
      <c r="E66" s="47"/>
      <c r="F66" s="47"/>
      <c r="I66" s="68"/>
      <c r="J66" s="68"/>
    </row>
    <row r="67" spans="1:10" s="61" customFormat="1">
      <c r="A67" s="47"/>
      <c r="B67" s="47"/>
      <c r="C67" s="47"/>
      <c r="D67" s="47"/>
      <c r="E67" s="47"/>
      <c r="F67" s="47"/>
      <c r="I67" s="68"/>
      <c r="J67" s="68"/>
    </row>
    <row r="68" spans="1:10" s="61" customFormat="1">
      <c r="A68" s="47"/>
      <c r="B68" s="47"/>
      <c r="C68" s="47"/>
      <c r="D68" s="47"/>
      <c r="E68" s="47"/>
      <c r="F68" s="47"/>
      <c r="I68" s="68"/>
      <c r="J68" s="68"/>
    </row>
    <row r="69" spans="1:10" s="61" customFormat="1">
      <c r="A69" s="47"/>
      <c r="B69" s="47"/>
      <c r="C69" s="47"/>
      <c r="D69" s="47"/>
      <c r="E69" s="47"/>
      <c r="F69" s="47"/>
      <c r="I69" s="68"/>
      <c r="J69" s="68"/>
    </row>
  </sheetData>
  <mergeCells count="2">
    <mergeCell ref="B1:C1"/>
    <mergeCell ref="B22:G22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90D6-43CD-43DC-AB54-CADDF6C6A2BC}">
  <sheetPr>
    <tabColor rgb="FF00B050"/>
    <pageSetUpPr fitToPage="1"/>
  </sheetPr>
  <dimension ref="A1:S47"/>
  <sheetViews>
    <sheetView tabSelected="1" zoomScale="85" zoomScaleNormal="85" workbookViewId="0">
      <selection activeCell="H8" sqref="H8"/>
    </sheetView>
  </sheetViews>
  <sheetFormatPr defaultColWidth="8.8984375" defaultRowHeight="13.8"/>
  <cols>
    <col min="1" max="1" width="32.69921875" style="149" customWidth="1"/>
    <col min="2" max="10" width="12.09765625" style="149" customWidth="1"/>
    <col min="11" max="11" width="15.09765625" style="149" customWidth="1"/>
    <col min="12" max="12" width="16.59765625" style="149" customWidth="1"/>
    <col min="13" max="13" width="17.69921875" style="149" customWidth="1"/>
    <col min="14" max="18" width="12.09765625" style="149" customWidth="1"/>
    <col min="19" max="19" width="11.3984375" style="149" bestFit="1" customWidth="1"/>
    <col min="20" max="16384" width="8.8984375" style="149"/>
  </cols>
  <sheetData>
    <row r="1" spans="1:19" ht="69">
      <c r="A1" s="145"/>
      <c r="B1" s="146" t="s">
        <v>592</v>
      </c>
      <c r="C1" s="147" t="s">
        <v>593</v>
      </c>
      <c r="D1" s="148" t="s">
        <v>594</v>
      </c>
      <c r="E1" s="146" t="s">
        <v>595</v>
      </c>
      <c r="F1" s="146" t="s">
        <v>596</v>
      </c>
      <c r="G1" s="147" t="s">
        <v>597</v>
      </c>
      <c r="H1" s="109" t="s">
        <v>497</v>
      </c>
      <c r="I1" s="109" t="s">
        <v>598</v>
      </c>
      <c r="J1" s="109" t="s">
        <v>599</v>
      </c>
      <c r="K1" s="109" t="s">
        <v>600</v>
      </c>
      <c r="L1" s="109" t="s">
        <v>601</v>
      </c>
      <c r="M1" s="109" t="s">
        <v>602</v>
      </c>
      <c r="N1" s="109" t="s">
        <v>603</v>
      </c>
      <c r="O1" s="109" t="s">
        <v>604</v>
      </c>
      <c r="P1" s="109" t="s">
        <v>605</v>
      </c>
      <c r="Q1" s="109" t="s">
        <v>606</v>
      </c>
      <c r="R1" s="109" t="s">
        <v>607</v>
      </c>
    </row>
    <row r="2" spans="1:19">
      <c r="A2" s="150" t="s">
        <v>608</v>
      </c>
      <c r="B2" s="151">
        <v>32.903800000000004</v>
      </c>
      <c r="C2" s="151">
        <v>24.250400000000006</v>
      </c>
      <c r="D2" s="152">
        <v>3.9259999999999997</v>
      </c>
      <c r="E2" s="153">
        <v>55.597899999999989</v>
      </c>
      <c r="F2" s="153">
        <v>45.927299999999995</v>
      </c>
      <c r="G2" s="153">
        <v>4.6027000000000005</v>
      </c>
      <c r="H2" s="154">
        <v>13.173</v>
      </c>
      <c r="I2" s="155">
        <v>11.124499999999999</v>
      </c>
      <c r="J2" s="155">
        <v>10.8283</v>
      </c>
      <c r="K2" s="155">
        <v>2.5215000000000001</v>
      </c>
      <c r="L2" s="156">
        <v>4.6500000000000004</v>
      </c>
      <c r="M2" s="155">
        <v>21.2378</v>
      </c>
      <c r="N2" s="155">
        <v>36.427199999999999</v>
      </c>
      <c r="O2" s="155">
        <v>0.84760000000000002</v>
      </c>
      <c r="P2" s="155">
        <v>45.288499999999999</v>
      </c>
      <c r="Q2" s="155">
        <v>51.280500000000004</v>
      </c>
      <c r="R2" s="155">
        <v>1.1660999999999999</v>
      </c>
      <c r="S2" s="215">
        <f>SUM(B2:R2)</f>
        <v>365.75310000000002</v>
      </c>
    </row>
    <row r="3" spans="1:19">
      <c r="A3" s="150" t="s">
        <v>609</v>
      </c>
      <c r="B3" s="157">
        <v>52.954000000000001</v>
      </c>
      <c r="C3" s="157">
        <v>38.254599999999996</v>
      </c>
      <c r="D3" s="152">
        <v>7.8789999999999996</v>
      </c>
      <c r="E3" s="158">
        <v>136.05420000000001</v>
      </c>
      <c r="F3" s="158">
        <v>113.06989999999996</v>
      </c>
      <c r="G3" s="158">
        <v>13.828599999999987</v>
      </c>
      <c r="H3" s="154">
        <v>38.259</v>
      </c>
      <c r="I3" s="155">
        <v>21.9072</v>
      </c>
      <c r="J3" s="155">
        <v>23.588200000000001</v>
      </c>
      <c r="K3" s="155">
        <v>5.9131999999999998</v>
      </c>
      <c r="L3" s="155">
        <v>12.021199999999999</v>
      </c>
      <c r="M3" s="155">
        <v>42.667900000000003</v>
      </c>
      <c r="N3" s="155">
        <v>74.683599999999998</v>
      </c>
      <c r="O3" s="155">
        <v>2.1623999999999999</v>
      </c>
      <c r="P3" s="155">
        <v>86.0595</v>
      </c>
      <c r="Q3" s="155">
        <v>111.8434</v>
      </c>
      <c r="R3" s="155">
        <v>1.9524999999999999</v>
      </c>
      <c r="S3" s="215">
        <f t="shared" ref="S3:S5" si="0">SUM(B3:R3)</f>
        <v>783.09839999999986</v>
      </c>
    </row>
    <row r="4" spans="1:19">
      <c r="A4" s="150" t="s">
        <v>610</v>
      </c>
      <c r="B4" s="158">
        <v>26.485100000000006</v>
      </c>
      <c r="C4" s="158">
        <v>19.130999999999997</v>
      </c>
      <c r="D4" s="152">
        <v>3.9394999999999998</v>
      </c>
      <c r="E4" s="158">
        <v>68.026999999999987</v>
      </c>
      <c r="F4" s="158">
        <v>56.539399999999986</v>
      </c>
      <c r="G4" s="158">
        <v>6.9047000000000001</v>
      </c>
      <c r="H4" s="154">
        <v>18.645199999999999</v>
      </c>
      <c r="I4" s="155">
        <v>10.617000000000001</v>
      </c>
      <c r="J4" s="109">
        <v>11.519399999999999</v>
      </c>
      <c r="K4" s="155">
        <v>3.3588</v>
      </c>
      <c r="L4" s="155">
        <v>7.4761999999999995</v>
      </c>
      <c r="M4" s="155">
        <v>20.733000000000001</v>
      </c>
      <c r="N4" s="155">
        <v>36.589700000000001</v>
      </c>
      <c r="O4" s="155">
        <v>1.0811999999999999</v>
      </c>
      <c r="P4" s="155">
        <v>42.252600000000001</v>
      </c>
      <c r="Q4" s="155">
        <v>55.184800000000003</v>
      </c>
      <c r="R4" s="155">
        <v>1.0266</v>
      </c>
      <c r="S4" s="215">
        <f t="shared" si="0"/>
        <v>389.51119999999997</v>
      </c>
    </row>
    <row r="5" spans="1:19">
      <c r="A5" s="150" t="s">
        <v>611</v>
      </c>
      <c r="B5" s="158">
        <v>25.934700000000003</v>
      </c>
      <c r="C5" s="158">
        <v>19.934800000000003</v>
      </c>
      <c r="D5" s="152">
        <v>3.9535000000000005</v>
      </c>
      <c r="E5" s="153">
        <v>61.226899999999993</v>
      </c>
      <c r="F5" s="153">
        <v>50.646699999999989</v>
      </c>
      <c r="G5" s="153">
        <v>5.9289000000000005</v>
      </c>
      <c r="H5" s="154">
        <v>15.562799999999999</v>
      </c>
      <c r="I5" s="155">
        <v>9.4861000000000004</v>
      </c>
      <c r="J5" s="155">
        <v>10.4404</v>
      </c>
      <c r="K5" s="155">
        <v>3.0228000000000002</v>
      </c>
      <c r="L5" s="155">
        <v>4.7964000000000002</v>
      </c>
      <c r="M5" s="155">
        <v>18.693300000000001</v>
      </c>
      <c r="N5" s="155">
        <v>35.251300000000001</v>
      </c>
      <c r="O5" s="155">
        <v>0.99</v>
      </c>
      <c r="P5" s="155">
        <v>39.568799999999996</v>
      </c>
      <c r="Q5" s="155">
        <v>50.252099999999999</v>
      </c>
      <c r="R5" s="155">
        <v>0.96330000000000005</v>
      </c>
      <c r="S5" s="215">
        <f t="shared" si="0"/>
        <v>356.65280000000001</v>
      </c>
    </row>
    <row r="6" spans="1:19">
      <c r="A6" s="159" t="s">
        <v>367</v>
      </c>
      <c r="B6" s="160">
        <v>138.27760000000001</v>
      </c>
      <c r="C6" s="160">
        <v>101.57079999999999</v>
      </c>
      <c r="D6" s="160">
        <v>19.698</v>
      </c>
      <c r="E6" s="161">
        <v>320.90600000000001</v>
      </c>
      <c r="F6" s="162">
        <v>266.18329999999997</v>
      </c>
      <c r="G6" s="163">
        <v>31.264899999999983</v>
      </c>
      <c r="H6" s="161">
        <v>85.64</v>
      </c>
      <c r="I6" s="164">
        <v>53.134800000000006</v>
      </c>
      <c r="J6" s="165">
        <v>56.376300000000001</v>
      </c>
      <c r="K6" s="166">
        <v>14.8163</v>
      </c>
      <c r="L6" s="167">
        <v>28.943799999999996</v>
      </c>
      <c r="M6" s="168">
        <v>103.33199999999999</v>
      </c>
      <c r="N6" s="169">
        <v>182.95179999999999</v>
      </c>
      <c r="O6" s="170">
        <v>5.0811999999999999</v>
      </c>
      <c r="P6" s="171">
        <v>213.1694</v>
      </c>
      <c r="Q6" s="172">
        <v>268.56079999999997</v>
      </c>
      <c r="R6" s="173">
        <v>5.1085000000000003</v>
      </c>
      <c r="S6" s="215">
        <f>SUM(S2:S5)</f>
        <v>1895.0154999999997</v>
      </c>
    </row>
    <row r="7" spans="1:19" s="178" customFormat="1">
      <c r="A7" s="174"/>
      <c r="B7" s="175"/>
      <c r="C7" s="175"/>
      <c r="D7" s="175"/>
      <c r="E7" s="175"/>
      <c r="F7" s="175"/>
      <c r="G7" s="176"/>
      <c r="H7" s="175"/>
      <c r="I7" s="176"/>
      <c r="J7" s="176"/>
      <c r="K7" s="176"/>
      <c r="L7" s="175"/>
      <c r="M7" s="175"/>
      <c r="N7" s="176"/>
      <c r="O7" s="176"/>
      <c r="P7" s="176"/>
      <c r="Q7" s="177"/>
      <c r="R7" s="177"/>
    </row>
    <row r="8" spans="1:19" s="178" customFormat="1">
      <c r="A8" s="174"/>
      <c r="B8" s="175"/>
      <c r="C8" s="175"/>
      <c r="D8" s="175"/>
      <c r="E8" s="175"/>
      <c r="F8" s="175"/>
      <c r="G8" s="176"/>
      <c r="H8" s="175"/>
      <c r="I8" s="176"/>
      <c r="J8" s="176"/>
      <c r="K8" s="176"/>
      <c r="L8" s="175"/>
      <c r="M8" s="175"/>
      <c r="N8" s="176"/>
      <c r="O8" s="176"/>
      <c r="P8" s="176"/>
      <c r="Q8" s="177"/>
      <c r="R8" s="177"/>
    </row>
    <row r="12" spans="1:19">
      <c r="A12" s="245"/>
      <c r="B12" s="245"/>
      <c r="C12" s="245">
        <v>656.50289999999995</v>
      </c>
      <c r="D12" s="245">
        <v>289.13</v>
      </c>
      <c r="E12" s="245"/>
      <c r="F12" s="245"/>
      <c r="G12" s="245"/>
      <c r="H12" s="245"/>
      <c r="I12" s="245"/>
      <c r="J12" s="245"/>
      <c r="K12" s="245"/>
      <c r="L12" s="245"/>
    </row>
    <row r="13" spans="1:19" s="179" customFormat="1" ht="80.400000000000006" customHeight="1">
      <c r="A13" s="246"/>
      <c r="B13" s="247" t="s">
        <v>612</v>
      </c>
      <c r="C13" s="247" t="s">
        <v>613</v>
      </c>
      <c r="D13" s="247" t="s">
        <v>614</v>
      </c>
      <c r="E13" s="247" t="s">
        <v>615</v>
      </c>
      <c r="F13" s="247" t="s">
        <v>616</v>
      </c>
      <c r="G13" s="247" t="s">
        <v>617</v>
      </c>
      <c r="H13" s="247" t="s">
        <v>618</v>
      </c>
      <c r="I13" s="247" t="s">
        <v>619</v>
      </c>
      <c r="J13" s="247" t="s">
        <v>620</v>
      </c>
      <c r="K13" s="248" t="s">
        <v>367</v>
      </c>
      <c r="L13" s="249">
        <v>1895015.5000000016</v>
      </c>
      <c r="M13" s="149"/>
      <c r="N13" s="149"/>
    </row>
    <row r="14" spans="1:19" s="180" customFormat="1" ht="32.4" customHeight="1">
      <c r="A14" s="250" t="s">
        <v>621</v>
      </c>
      <c r="B14" s="251">
        <v>413.608</v>
      </c>
      <c r="C14" s="251">
        <v>676.62400000000002</v>
      </c>
      <c r="D14" s="251">
        <v>295.15199999999999</v>
      </c>
      <c r="E14" s="251">
        <v>284.85599999999999</v>
      </c>
      <c r="F14" s="251">
        <v>103.27200000000001</v>
      </c>
      <c r="G14" s="251">
        <v>66.872</v>
      </c>
      <c r="H14" s="251">
        <v>233.27199999999999</v>
      </c>
      <c r="I14" s="251">
        <v>118.37569999999999</v>
      </c>
      <c r="J14" s="251">
        <v>4.3680000000000003</v>
      </c>
      <c r="K14" s="252">
        <f>SUM(B14:J14)</f>
        <v>2196.3996999999999</v>
      </c>
      <c r="L14" s="245"/>
      <c r="M14" s="149"/>
      <c r="N14" s="149"/>
    </row>
    <row r="15" spans="1:19" s="182" customFormat="1" ht="22.95" customHeight="1">
      <c r="A15" s="253" t="s">
        <v>622</v>
      </c>
      <c r="B15" s="254">
        <f>B16/1.04</f>
        <v>292.17099999999999</v>
      </c>
      <c r="C15" s="254">
        <f>C16/1.04</f>
        <v>650.6</v>
      </c>
      <c r="D15" s="254">
        <f>D16/1.04</f>
        <v>283.79999999999995</v>
      </c>
      <c r="E15" s="254">
        <f>E16/1.04</f>
        <v>273.89999999999998</v>
      </c>
      <c r="F15" s="254">
        <v>56.376300000000001</v>
      </c>
      <c r="G15" s="254">
        <v>46.901899999999998</v>
      </c>
      <c r="H15" s="254">
        <v>182.98769999999999</v>
      </c>
      <c r="I15" s="254">
        <f>M6</f>
        <v>103.33199999999999</v>
      </c>
      <c r="J15" s="254">
        <f>5.0812-0.713</f>
        <v>4.3681999999999999</v>
      </c>
      <c r="K15" s="255">
        <f t="shared" ref="K15:K23" si="1">SUM(B15:J15)</f>
        <v>1894.4370999999996</v>
      </c>
      <c r="L15" s="256">
        <f>K15*1.04</f>
        <v>1970.2145839999996</v>
      </c>
      <c r="M15" s="149"/>
      <c r="N15" s="181"/>
    </row>
    <row r="16" spans="1:19" s="226" customFormat="1" ht="22.95" customHeight="1">
      <c r="A16" s="253" t="s">
        <v>4987</v>
      </c>
      <c r="B16" s="254">
        <v>303.85784000000001</v>
      </c>
      <c r="C16" s="254">
        <v>676.62400000000002</v>
      </c>
      <c r="D16" s="254">
        <v>295.15199999999999</v>
      </c>
      <c r="E16" s="254">
        <v>284.85599999999999</v>
      </c>
      <c r="F16" s="254">
        <f t="shared" ref="F16:I16" si="2">F15*1.04</f>
        <v>58.631352</v>
      </c>
      <c r="G16" s="254">
        <f>G15*1.04</f>
        <v>48.777976000000002</v>
      </c>
      <c r="H16" s="254">
        <f t="shared" si="2"/>
        <v>190.307208</v>
      </c>
      <c r="I16" s="254">
        <f t="shared" si="2"/>
        <v>107.46527999999999</v>
      </c>
      <c r="J16" s="254">
        <v>4.3680000000000003</v>
      </c>
      <c r="K16" s="257">
        <f>SUM(B16:J16)</f>
        <v>1970.0396559999999</v>
      </c>
      <c r="L16" s="256">
        <f>E16/1.04</f>
        <v>273.89999999999998</v>
      </c>
      <c r="M16" s="149"/>
      <c r="N16" s="225"/>
    </row>
    <row r="17" spans="1:13" s="220" customFormat="1" ht="21" customHeight="1">
      <c r="A17" s="245"/>
      <c r="B17" s="258">
        <f>B14-B16</f>
        <v>109.75015999999999</v>
      </c>
      <c r="C17" s="258">
        <f>C14-C16</f>
        <v>0</v>
      </c>
      <c r="D17" s="258">
        <f t="shared" ref="D17:J17" si="3">D14-D16</f>
        <v>0</v>
      </c>
      <c r="E17" s="258">
        <f>E14-E16</f>
        <v>0</v>
      </c>
      <c r="F17" s="258">
        <f>F14-F16</f>
        <v>44.640648000000006</v>
      </c>
      <c r="G17" s="258">
        <f t="shared" si="3"/>
        <v>18.094023999999997</v>
      </c>
      <c r="H17" s="258">
        <f t="shared" si="3"/>
        <v>42.964791999999989</v>
      </c>
      <c r="I17" s="258">
        <f t="shared" si="3"/>
        <v>10.910420000000002</v>
      </c>
      <c r="J17" s="259">
        <f t="shared" si="3"/>
        <v>0</v>
      </c>
      <c r="K17" s="260">
        <f t="shared" si="1"/>
        <v>226.36004399999996</v>
      </c>
      <c r="L17" s="245"/>
      <c r="M17" s="149"/>
    </row>
    <row r="18" spans="1:13">
      <c r="A18" s="261" t="s">
        <v>623</v>
      </c>
      <c r="B18" s="262">
        <v>17.760999999999999</v>
      </c>
      <c r="C18" s="262">
        <v>35.142000000000003</v>
      </c>
      <c r="D18" s="262">
        <v>29.047418400000002</v>
      </c>
      <c r="E18" s="262"/>
      <c r="F18" s="262"/>
      <c r="G18" s="262"/>
      <c r="H18" s="262"/>
      <c r="I18" s="262"/>
      <c r="J18" s="263"/>
      <c r="K18" s="252">
        <f t="shared" si="1"/>
        <v>81.950418400000004</v>
      </c>
      <c r="L18" s="245"/>
    </row>
    <row r="19" spans="1:13">
      <c r="A19" s="261" t="s">
        <v>624</v>
      </c>
      <c r="B19" s="262">
        <v>34.200000000000003</v>
      </c>
      <c r="C19" s="262">
        <v>43.41</v>
      </c>
      <c r="D19" s="262">
        <v>35.08</v>
      </c>
      <c r="E19" s="262">
        <v>14.2</v>
      </c>
      <c r="F19" s="262"/>
      <c r="G19" s="262"/>
      <c r="H19" s="262"/>
      <c r="I19" s="262"/>
      <c r="J19" s="263"/>
      <c r="K19" s="252">
        <f t="shared" si="1"/>
        <v>126.89</v>
      </c>
      <c r="L19" s="245"/>
    </row>
    <row r="20" spans="1:13">
      <c r="A20" s="261" t="s">
        <v>4988</v>
      </c>
      <c r="B20" s="262">
        <v>58.234999999999999</v>
      </c>
      <c r="C20" s="262">
        <v>87.768000000000001</v>
      </c>
      <c r="D20" s="262">
        <v>48.618000000000002</v>
      </c>
      <c r="E20" s="262">
        <v>59.377000000000002</v>
      </c>
      <c r="F20" s="262"/>
      <c r="G20" s="262"/>
      <c r="H20" s="262"/>
      <c r="I20" s="262"/>
      <c r="J20" s="263"/>
      <c r="K20" s="252">
        <f t="shared" si="1"/>
        <v>253.99799999999999</v>
      </c>
      <c r="L20" s="245">
        <f>(24.34+10.56)*0.01</f>
        <v>0.34899999999999998</v>
      </c>
    </row>
    <row r="21" spans="1:13">
      <c r="A21" s="261" t="s">
        <v>625</v>
      </c>
      <c r="B21" s="262">
        <v>29.782</v>
      </c>
      <c r="C21" s="262">
        <v>67.358000000000004</v>
      </c>
      <c r="D21" s="262">
        <v>41.164000000000001</v>
      </c>
      <c r="E21" s="262">
        <v>63.266112</v>
      </c>
      <c r="F21" s="262"/>
      <c r="G21" s="262"/>
      <c r="H21" s="262">
        <v>9.27</v>
      </c>
      <c r="I21" s="262"/>
      <c r="J21" s="263"/>
      <c r="K21" s="252">
        <f t="shared" si="1"/>
        <v>210.840112</v>
      </c>
      <c r="L21" s="245"/>
    </row>
    <row r="22" spans="1:13">
      <c r="A22" s="261" t="s">
        <v>626</v>
      </c>
      <c r="B22" s="262">
        <v>39.529000000000003</v>
      </c>
      <c r="C22" s="262">
        <v>47.67</v>
      </c>
      <c r="D22" s="262">
        <v>31.79</v>
      </c>
      <c r="E22" s="262">
        <v>56.16</v>
      </c>
      <c r="F22" s="262"/>
      <c r="G22" s="262"/>
      <c r="H22" s="262">
        <v>16.614000000000001</v>
      </c>
      <c r="I22" s="262"/>
      <c r="J22" s="263"/>
      <c r="K22" s="252">
        <f t="shared" si="1"/>
        <v>191.76300000000001</v>
      </c>
      <c r="L22" s="245"/>
    </row>
    <row r="23" spans="1:13">
      <c r="A23" s="261" t="s">
        <v>627</v>
      </c>
      <c r="B23" s="262">
        <v>29.300637599999998</v>
      </c>
      <c r="C23" s="262">
        <v>57.396000000000001</v>
      </c>
      <c r="D23" s="262">
        <v>38.790554400000005</v>
      </c>
      <c r="E23" s="262">
        <v>49.36</v>
      </c>
      <c r="F23" s="262"/>
      <c r="G23" s="262"/>
      <c r="H23" s="262">
        <v>8.093</v>
      </c>
      <c r="I23" s="262"/>
      <c r="J23" s="263"/>
      <c r="K23" s="252">
        <f t="shared" si="1"/>
        <v>182.940192</v>
      </c>
      <c r="L23" s="264"/>
      <c r="M23" s="183"/>
    </row>
    <row r="24" spans="1:13" s="178" customFormat="1">
      <c r="A24" s="265" t="s">
        <v>4989</v>
      </c>
      <c r="B24" s="266">
        <v>24.524000000000001</v>
      </c>
      <c r="C24" s="266">
        <f>117.204+12.21</f>
        <v>129.41399999999999</v>
      </c>
      <c r="D24" s="266">
        <v>25.995999999999999</v>
      </c>
      <c r="E24" s="267"/>
      <c r="F24" s="266">
        <v>24.34</v>
      </c>
      <c r="G24" s="266">
        <v>2.0224000000000002</v>
      </c>
      <c r="H24" s="266">
        <v>0.51800000000000002</v>
      </c>
      <c r="I24" s="266"/>
      <c r="J24" s="268"/>
      <c r="K24" s="269">
        <f>SUM(B24:J24)</f>
        <v>206.81440000000001</v>
      </c>
      <c r="L24" s="267"/>
    </row>
    <row r="25" spans="1:13">
      <c r="A25" s="265" t="s">
        <v>4990</v>
      </c>
      <c r="B25" s="266">
        <v>33.402999999999999</v>
      </c>
      <c r="C25" s="266">
        <v>83.51</v>
      </c>
      <c r="D25" s="266">
        <v>15.622999999999999</v>
      </c>
      <c r="E25" s="262">
        <v>22.492999999999999</v>
      </c>
      <c r="F25" s="266">
        <v>10.56</v>
      </c>
      <c r="G25" s="266">
        <v>5</v>
      </c>
      <c r="H25" s="266">
        <v>15.2</v>
      </c>
      <c r="I25" s="263"/>
      <c r="J25" s="263"/>
      <c r="K25" s="269">
        <f>SUM(B25:J25)</f>
        <v>185.78899999999999</v>
      </c>
      <c r="L25" s="245"/>
      <c r="M25" s="183"/>
    </row>
    <row r="26" spans="1:13" s="224" customFormat="1" ht="14.4">
      <c r="A26" s="270" t="s">
        <v>4986</v>
      </c>
      <c r="B26" s="271">
        <f>SUM(B18:B25)</f>
        <v>266.73463759999999</v>
      </c>
      <c r="C26" s="271">
        <f t="shared" ref="C26:J26" si="4">SUM(C18:C25)</f>
        <v>551.66800000000001</v>
      </c>
      <c r="D26" s="271">
        <f t="shared" si="4"/>
        <v>266.1089728</v>
      </c>
      <c r="E26" s="271">
        <f t="shared" si="4"/>
        <v>264.856112</v>
      </c>
      <c r="F26" s="271">
        <f>SUM(F18:F25)</f>
        <v>34.9</v>
      </c>
      <c r="G26" s="271">
        <f t="shared" si="4"/>
        <v>7.0224000000000002</v>
      </c>
      <c r="H26" s="272">
        <f>SUM(H18:H25)</f>
        <v>49.695000000000007</v>
      </c>
      <c r="I26" s="271">
        <f t="shared" si="4"/>
        <v>0</v>
      </c>
      <c r="J26" s="271">
        <f t="shared" si="4"/>
        <v>0</v>
      </c>
      <c r="K26" s="257">
        <f>SUM(B26:J26)</f>
        <v>1440.9851223999999</v>
      </c>
      <c r="L26" s="256">
        <v>1165.1969999999999</v>
      </c>
      <c r="M26" s="223"/>
    </row>
    <row r="27" spans="1:13">
      <c r="A27" s="246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56">
        <f>K26-L26</f>
        <v>275.78812240000002</v>
      </c>
      <c r="M27" s="183"/>
    </row>
    <row r="28" spans="1:13" s="220" customFormat="1">
      <c r="A28" s="246" t="s">
        <v>628</v>
      </c>
      <c r="B28" s="273">
        <f>B14-B26</f>
        <v>146.87336240000002</v>
      </c>
      <c r="C28" s="273">
        <f t="shared" ref="C28:J28" si="5">C14-C26</f>
        <v>124.95600000000002</v>
      </c>
      <c r="D28" s="273">
        <f t="shared" si="5"/>
        <v>29.043027199999983</v>
      </c>
      <c r="E28" s="273">
        <f t="shared" si="5"/>
        <v>19.999887999999999</v>
      </c>
      <c r="F28" s="273">
        <f t="shared" si="5"/>
        <v>68.372000000000014</v>
      </c>
      <c r="G28" s="273">
        <f t="shared" si="5"/>
        <v>59.849600000000002</v>
      </c>
      <c r="H28" s="273">
        <f t="shared" si="5"/>
        <v>183.577</v>
      </c>
      <c r="I28" s="273">
        <f t="shared" si="5"/>
        <v>118.37569999999999</v>
      </c>
      <c r="J28" s="273">
        <f t="shared" si="5"/>
        <v>4.3680000000000003</v>
      </c>
      <c r="K28" s="274">
        <f t="shared" ref="K28:K31" si="6">SUM(B28:J28)</f>
        <v>755.41457760000014</v>
      </c>
      <c r="L28" s="245"/>
    </row>
    <row r="29" spans="1:13" s="222" customFormat="1">
      <c r="A29" s="275" t="s">
        <v>629</v>
      </c>
      <c r="B29" s="276">
        <f>B16-B26</f>
        <v>37.123202400000025</v>
      </c>
      <c r="C29" s="276">
        <f>C16-C26</f>
        <v>124.95600000000002</v>
      </c>
      <c r="D29" s="276">
        <f>D16-D26</f>
        <v>29.043027199999983</v>
      </c>
      <c r="E29" s="276">
        <f t="shared" ref="E29:J29" si="7">E16-E26</f>
        <v>19.999887999999999</v>
      </c>
      <c r="F29" s="276">
        <f>F16-F26</f>
        <v>23.731352000000001</v>
      </c>
      <c r="G29" s="276">
        <f t="shared" si="7"/>
        <v>41.755576000000005</v>
      </c>
      <c r="H29" s="276">
        <f t="shared" si="7"/>
        <v>140.61220800000001</v>
      </c>
      <c r="I29" s="276">
        <f t="shared" si="7"/>
        <v>107.46527999999999</v>
      </c>
      <c r="J29" s="276">
        <f t="shared" si="7"/>
        <v>4.3680000000000003</v>
      </c>
      <c r="K29" s="277">
        <f>SUM(B29:J29)</f>
        <v>529.05453360000013</v>
      </c>
      <c r="L29" s="278"/>
    </row>
    <row r="30" spans="1:13" ht="34.799999999999997" customHeight="1">
      <c r="A30" s="245"/>
      <c r="B30" s="245"/>
      <c r="C30" s="245"/>
      <c r="D30" s="245"/>
      <c r="E30" s="245"/>
      <c r="F30" s="245"/>
      <c r="G30" s="245"/>
      <c r="H30" s="245"/>
      <c r="I30" s="245"/>
      <c r="J30" s="245"/>
      <c r="K30" s="274"/>
      <c r="L30" s="245"/>
    </row>
    <row r="31" spans="1:13" s="181" customFormat="1" ht="15.6" customHeight="1">
      <c r="A31" s="279" t="s">
        <v>630</v>
      </c>
      <c r="B31" s="280">
        <v>246.86060000000001</v>
      </c>
      <c r="C31" s="280">
        <v>482.72559999999999</v>
      </c>
      <c r="D31" s="280">
        <v>253.0052</v>
      </c>
      <c r="E31" s="280">
        <v>97.122200000000007</v>
      </c>
      <c r="F31" s="280">
        <v>6.4105999999999996</v>
      </c>
      <c r="G31" s="280">
        <v>2.0224000000000002</v>
      </c>
      <c r="H31" s="280">
        <v>34.530200000000001</v>
      </c>
      <c r="I31" s="280"/>
      <c r="J31" s="278"/>
      <c r="K31" s="281">
        <f t="shared" si="6"/>
        <v>1122.6768</v>
      </c>
      <c r="L31" s="282"/>
    </row>
    <row r="32" spans="1:13" s="181" customFormat="1" ht="12.6" customHeight="1">
      <c r="A32" s="279"/>
      <c r="B32" s="280">
        <f>B31*1.04</f>
        <v>256.73502400000001</v>
      </c>
      <c r="C32" s="280">
        <f t="shared" ref="C32:J32" si="8">C31*1.04</f>
        <v>502.03462400000001</v>
      </c>
      <c r="D32" s="280">
        <f t="shared" si="8"/>
        <v>263.12540799999999</v>
      </c>
      <c r="E32" s="280">
        <f t="shared" si="8"/>
        <v>101.00708800000001</v>
      </c>
      <c r="F32" s="280">
        <f t="shared" si="8"/>
        <v>6.6670239999999996</v>
      </c>
      <c r="G32" s="280">
        <f t="shared" si="8"/>
        <v>2.1032960000000003</v>
      </c>
      <c r="H32" s="280">
        <f t="shared" si="8"/>
        <v>35.911408000000002</v>
      </c>
      <c r="I32" s="280">
        <f t="shared" si="8"/>
        <v>0</v>
      </c>
      <c r="J32" s="280">
        <f t="shared" si="8"/>
        <v>0</v>
      </c>
      <c r="K32" s="281"/>
      <c r="L32" s="282"/>
    </row>
    <row r="33" spans="1:12">
      <c r="A33" s="246" t="s">
        <v>4985</v>
      </c>
      <c r="B33" s="283">
        <f>B32-B26</f>
        <v>-9.9996135999999751</v>
      </c>
      <c r="C33" s="283">
        <f>C32-C26</f>
        <v>-49.633375999999998</v>
      </c>
      <c r="D33" s="283">
        <f t="shared" ref="D33:J33" si="9">D32-D26</f>
        <v>-2.9835648000000106</v>
      </c>
      <c r="E33" s="283">
        <f>E32-E26</f>
        <v>-163.84902399999999</v>
      </c>
      <c r="F33" s="283">
        <f t="shared" si="9"/>
        <v>-28.232976000000001</v>
      </c>
      <c r="G33" s="283">
        <f t="shared" si="9"/>
        <v>-4.9191039999999999</v>
      </c>
      <c r="H33" s="283">
        <f t="shared" si="9"/>
        <v>-13.783592000000006</v>
      </c>
      <c r="I33" s="283">
        <f t="shared" si="9"/>
        <v>0</v>
      </c>
      <c r="J33" s="283">
        <f t="shared" si="9"/>
        <v>0</v>
      </c>
      <c r="K33" s="274">
        <f>SUM(B33:J33)</f>
        <v>-273.40125039999998</v>
      </c>
      <c r="L33" s="245"/>
    </row>
    <row r="34" spans="1:12">
      <c r="A34" s="245"/>
      <c r="B34" s="284"/>
      <c r="C34" s="284"/>
      <c r="D34" s="284"/>
      <c r="E34" s="284"/>
      <c r="F34" s="284"/>
      <c r="G34" s="284"/>
      <c r="H34" s="284"/>
      <c r="I34" s="245"/>
      <c r="J34" s="245"/>
      <c r="K34" s="245"/>
      <c r="L34" s="245"/>
    </row>
    <row r="35" spans="1:12">
      <c r="A35" s="245"/>
      <c r="B35" s="256"/>
      <c r="C35" s="256"/>
      <c r="D35" s="256"/>
      <c r="E35" s="245"/>
      <c r="F35" s="245"/>
      <c r="G35" s="245"/>
      <c r="H35" s="245"/>
      <c r="I35" s="245"/>
      <c r="J35" s="245"/>
      <c r="K35" s="256"/>
      <c r="L35" s="245"/>
    </row>
    <row r="36" spans="1:12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85"/>
      <c r="L36" s="245"/>
    </row>
    <row r="37" spans="1:12">
      <c r="A37" s="245"/>
      <c r="B37" s="245"/>
      <c r="C37" s="256"/>
      <c r="D37" s="245"/>
      <c r="E37" s="245"/>
      <c r="F37" s="245"/>
      <c r="G37" s="245"/>
      <c r="H37" s="256"/>
      <c r="I37" s="245"/>
      <c r="J37" s="245"/>
      <c r="K37" s="256"/>
      <c r="L37" s="245"/>
    </row>
    <row r="38" spans="1:12">
      <c r="A38" s="245"/>
      <c r="B38" s="245"/>
      <c r="C38" s="245"/>
      <c r="D38" s="256"/>
      <c r="E38" s="286"/>
      <c r="F38" s="256"/>
      <c r="G38" s="256"/>
      <c r="H38" s="245"/>
      <c r="I38" s="245"/>
      <c r="J38" s="245"/>
      <c r="K38" s="245"/>
      <c r="L38" s="245"/>
    </row>
    <row r="39" spans="1:12">
      <c r="A39" s="245"/>
      <c r="B39" s="245"/>
      <c r="C39" s="256"/>
      <c r="D39" s="245"/>
      <c r="E39" s="287"/>
      <c r="F39" s="245"/>
      <c r="G39" s="245"/>
      <c r="H39" s="245"/>
      <c r="I39" s="245"/>
      <c r="J39" s="245"/>
      <c r="K39" s="245"/>
      <c r="L39" s="245"/>
    </row>
    <row r="40" spans="1:12">
      <c r="E40" s="110"/>
    </row>
    <row r="41" spans="1:12">
      <c r="E41" s="110"/>
    </row>
    <row r="47" spans="1:12">
      <c r="B47" s="88"/>
      <c r="C47" s="61"/>
      <c r="D47" s="61"/>
    </row>
  </sheetData>
  <pageMargins left="0.7" right="0.7" top="0.75" bottom="0.75" header="0.3" footer="0.3"/>
  <pageSetup paperSize="9" scale="4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8E1F-7C0D-4BA9-B107-66BAD086EFB9}">
  <sheetPr filterMode="1">
    <tabColor rgb="FF00B050"/>
  </sheetPr>
  <dimension ref="A1:N2073"/>
  <sheetViews>
    <sheetView topLeftCell="B1" zoomScale="85" zoomScaleNormal="85" workbookViewId="0">
      <pane xSplit="7" ySplit="1" topLeftCell="I2" activePane="bottomRight" state="frozen"/>
      <selection pane="topRight" activeCell="H1" sqref="H1"/>
      <selection pane="bottomLeft" activeCell="A2" sqref="A2"/>
      <selection pane="bottomRight" activeCell="I153" sqref="I153"/>
    </sheetView>
  </sheetViews>
  <sheetFormatPr defaultColWidth="8.8984375" defaultRowHeight="13.8"/>
  <cols>
    <col min="1" max="2" width="5.8984375" style="114" customWidth="1"/>
    <col min="3" max="3" width="8.8984375" style="114" customWidth="1"/>
    <col min="4" max="4" width="32.59765625" style="114" customWidth="1"/>
    <col min="5" max="5" width="10.09765625" style="114" bestFit="1" customWidth="1"/>
    <col min="6" max="6" width="17.69921875" style="114" customWidth="1"/>
    <col min="7" max="7" width="12.3984375" style="114" customWidth="1"/>
    <col min="8" max="8" width="8.09765625" style="114" customWidth="1"/>
    <col min="9" max="9" width="12.09765625" style="114" customWidth="1"/>
    <col min="10" max="10" width="7.8984375" style="114" customWidth="1"/>
    <col min="11" max="11" width="12.09765625" style="114" customWidth="1"/>
    <col min="12" max="12" width="19.59765625" style="114" customWidth="1"/>
    <col min="13" max="16384" width="8.8984375" style="114"/>
  </cols>
  <sheetData>
    <row r="1" spans="1:12" ht="55.2">
      <c r="A1" s="184" t="s">
        <v>7</v>
      </c>
      <c r="B1" s="185" t="s">
        <v>112</v>
      </c>
      <c r="C1" s="186" t="s">
        <v>113</v>
      </c>
      <c r="D1" s="186" t="s">
        <v>114</v>
      </c>
      <c r="E1" s="187" t="s">
        <v>115</v>
      </c>
      <c r="F1" s="188" t="s">
        <v>116</v>
      </c>
      <c r="G1" s="189" t="s">
        <v>117</v>
      </c>
      <c r="H1" s="190" t="s">
        <v>631</v>
      </c>
      <c r="I1" s="184" t="s">
        <v>118</v>
      </c>
      <c r="J1" s="184" t="s">
        <v>631</v>
      </c>
      <c r="K1" s="184" t="s">
        <v>119</v>
      </c>
      <c r="L1" s="184" t="s">
        <v>120</v>
      </c>
    </row>
    <row r="2" spans="1:12" hidden="1">
      <c r="A2" s="191">
        <v>1</v>
      </c>
      <c r="B2" s="192" t="s">
        <v>35</v>
      </c>
      <c r="C2" s="193" t="s">
        <v>632</v>
      </c>
      <c r="D2" s="193" t="s">
        <v>633</v>
      </c>
      <c r="E2" s="193">
        <v>10</v>
      </c>
      <c r="F2" s="194">
        <v>45.5</v>
      </c>
      <c r="G2" s="195">
        <v>455</v>
      </c>
      <c r="H2" s="196">
        <f>I2/F2</f>
        <v>6</v>
      </c>
      <c r="I2" s="197">
        <v>273</v>
      </c>
      <c r="J2" s="198">
        <f>K2/F2</f>
        <v>4</v>
      </c>
      <c r="K2" s="197">
        <v>182</v>
      </c>
      <c r="L2" s="199" t="s">
        <v>634</v>
      </c>
    </row>
    <row r="3" spans="1:12" hidden="1">
      <c r="A3" s="191">
        <v>2</v>
      </c>
      <c r="B3" s="192" t="s">
        <v>36</v>
      </c>
      <c r="C3" s="193" t="s">
        <v>635</v>
      </c>
      <c r="D3" s="193" t="s">
        <v>636</v>
      </c>
      <c r="E3" s="193">
        <v>1</v>
      </c>
      <c r="F3" s="194">
        <v>70.599999999999994</v>
      </c>
      <c r="G3" s="195">
        <v>70.599999999999994</v>
      </c>
      <c r="H3" s="196">
        <f t="shared" ref="H3:H66" si="0">I3/F3</f>
        <v>0</v>
      </c>
      <c r="I3" s="197">
        <v>0</v>
      </c>
      <c r="J3" s="198">
        <f t="shared" ref="J3:J66" si="1">K3/F3</f>
        <v>1</v>
      </c>
      <c r="K3" s="197">
        <v>70.599999999999994</v>
      </c>
      <c r="L3" s="199" t="s">
        <v>634</v>
      </c>
    </row>
    <row r="4" spans="1:12" hidden="1">
      <c r="A4" s="191">
        <v>3</v>
      </c>
      <c r="B4" s="192" t="s">
        <v>37</v>
      </c>
      <c r="C4" s="193" t="s">
        <v>637</v>
      </c>
      <c r="D4" s="193" t="s">
        <v>638</v>
      </c>
      <c r="E4" s="193">
        <v>1</v>
      </c>
      <c r="F4" s="194">
        <v>4542.8999999999996</v>
      </c>
      <c r="G4" s="195">
        <v>4542.8999999999996</v>
      </c>
      <c r="H4" s="196">
        <f t="shared" si="0"/>
        <v>1</v>
      </c>
      <c r="I4" s="197">
        <v>4542.8999999999996</v>
      </c>
      <c r="J4" s="198">
        <f t="shared" si="1"/>
        <v>0</v>
      </c>
      <c r="K4" s="197">
        <v>0</v>
      </c>
      <c r="L4" s="199" t="s">
        <v>639</v>
      </c>
    </row>
    <row r="5" spans="1:12" hidden="1">
      <c r="A5" s="191">
        <v>4</v>
      </c>
      <c r="B5" s="192" t="s">
        <v>38</v>
      </c>
      <c r="C5" s="193" t="s">
        <v>640</v>
      </c>
      <c r="D5" s="193" t="s">
        <v>641</v>
      </c>
      <c r="E5" s="193">
        <v>1</v>
      </c>
      <c r="F5" s="194">
        <v>4517.2</v>
      </c>
      <c r="G5" s="195">
        <v>4517.2</v>
      </c>
      <c r="H5" s="196">
        <f t="shared" si="0"/>
        <v>1</v>
      </c>
      <c r="I5" s="197">
        <v>4517.2</v>
      </c>
      <c r="J5" s="198">
        <f t="shared" si="1"/>
        <v>0</v>
      </c>
      <c r="K5" s="197">
        <v>0</v>
      </c>
      <c r="L5" s="199" t="s">
        <v>639</v>
      </c>
    </row>
    <row r="6" spans="1:12" hidden="1">
      <c r="A6" s="191">
        <v>5</v>
      </c>
      <c r="B6" s="192" t="s">
        <v>39</v>
      </c>
      <c r="C6" s="193" t="s">
        <v>642</v>
      </c>
      <c r="D6" s="193" t="s">
        <v>643</v>
      </c>
      <c r="E6" s="193">
        <v>1</v>
      </c>
      <c r="F6" s="194">
        <v>4536</v>
      </c>
      <c r="G6" s="195">
        <v>4536</v>
      </c>
      <c r="H6" s="196">
        <f t="shared" si="0"/>
        <v>1</v>
      </c>
      <c r="I6" s="197">
        <v>4536</v>
      </c>
      <c r="J6" s="198">
        <f t="shared" si="1"/>
        <v>0</v>
      </c>
      <c r="K6" s="197">
        <v>0</v>
      </c>
      <c r="L6" s="199" t="s">
        <v>639</v>
      </c>
    </row>
    <row r="7" spans="1:12" hidden="1">
      <c r="A7" s="191">
        <v>6</v>
      </c>
      <c r="B7" s="192" t="s">
        <v>644</v>
      </c>
      <c r="C7" s="193" t="s">
        <v>645</v>
      </c>
      <c r="D7" s="193" t="s">
        <v>646</v>
      </c>
      <c r="E7" s="193">
        <v>3</v>
      </c>
      <c r="F7" s="194">
        <v>4551.2</v>
      </c>
      <c r="G7" s="195">
        <v>13653.599999999999</v>
      </c>
      <c r="H7" s="196">
        <f t="shared" si="0"/>
        <v>3</v>
      </c>
      <c r="I7" s="197">
        <v>13653.599999999999</v>
      </c>
      <c r="J7" s="198">
        <f t="shared" si="1"/>
        <v>0</v>
      </c>
      <c r="K7" s="197">
        <v>0</v>
      </c>
      <c r="L7" s="199" t="s">
        <v>639</v>
      </c>
    </row>
    <row r="8" spans="1:12" hidden="1">
      <c r="A8" s="191">
        <v>7</v>
      </c>
      <c r="B8" s="192" t="s">
        <v>647</v>
      </c>
      <c r="C8" s="193" t="s">
        <v>648</v>
      </c>
      <c r="D8" s="193" t="s">
        <v>649</v>
      </c>
      <c r="E8" s="193">
        <v>2</v>
      </c>
      <c r="F8" s="194">
        <v>4535.6000000000004</v>
      </c>
      <c r="G8" s="195">
        <v>9071.2000000000007</v>
      </c>
      <c r="H8" s="196">
        <f t="shared" si="0"/>
        <v>2</v>
      </c>
      <c r="I8" s="197">
        <v>9071.2000000000007</v>
      </c>
      <c r="J8" s="198">
        <f t="shared" si="1"/>
        <v>0</v>
      </c>
      <c r="K8" s="197">
        <v>0</v>
      </c>
      <c r="L8" s="199" t="s">
        <v>639</v>
      </c>
    </row>
    <row r="9" spans="1:12" hidden="1">
      <c r="A9" s="191">
        <v>8</v>
      </c>
      <c r="B9" s="192" t="s">
        <v>650</v>
      </c>
      <c r="C9" s="193" t="s">
        <v>651</v>
      </c>
      <c r="D9" s="193" t="s">
        <v>652</v>
      </c>
      <c r="E9" s="193">
        <v>1</v>
      </c>
      <c r="F9" s="194">
        <v>4528.7</v>
      </c>
      <c r="G9" s="195">
        <v>4528.7</v>
      </c>
      <c r="H9" s="196">
        <f t="shared" si="0"/>
        <v>1</v>
      </c>
      <c r="I9" s="197">
        <v>4528.7</v>
      </c>
      <c r="J9" s="198">
        <f t="shared" si="1"/>
        <v>0</v>
      </c>
      <c r="K9" s="197">
        <v>0</v>
      </c>
      <c r="L9" s="199" t="s">
        <v>639</v>
      </c>
    </row>
    <row r="10" spans="1:12" hidden="1">
      <c r="A10" s="191">
        <v>9</v>
      </c>
      <c r="B10" s="192" t="s">
        <v>653</v>
      </c>
      <c r="C10" s="193" t="s">
        <v>654</v>
      </c>
      <c r="D10" s="193" t="s">
        <v>655</v>
      </c>
      <c r="E10" s="193">
        <v>1</v>
      </c>
      <c r="F10" s="194">
        <v>4416.3</v>
      </c>
      <c r="G10" s="195">
        <v>4416.3</v>
      </c>
      <c r="H10" s="196">
        <f t="shared" si="0"/>
        <v>1</v>
      </c>
      <c r="I10" s="197">
        <v>4416.3</v>
      </c>
      <c r="J10" s="198">
        <f t="shared" si="1"/>
        <v>0</v>
      </c>
      <c r="K10" s="197">
        <v>0</v>
      </c>
      <c r="L10" s="199" t="s">
        <v>639</v>
      </c>
    </row>
    <row r="11" spans="1:12" hidden="1">
      <c r="A11" s="191">
        <v>10</v>
      </c>
      <c r="B11" s="192" t="s">
        <v>656</v>
      </c>
      <c r="C11" s="193" t="s">
        <v>657</v>
      </c>
      <c r="D11" s="193" t="s">
        <v>658</v>
      </c>
      <c r="E11" s="193">
        <v>1</v>
      </c>
      <c r="F11" s="194">
        <v>2169.5</v>
      </c>
      <c r="G11" s="195">
        <v>2169.5</v>
      </c>
      <c r="H11" s="196">
        <f t="shared" si="0"/>
        <v>1</v>
      </c>
      <c r="I11" s="197">
        <v>2169.5</v>
      </c>
      <c r="J11" s="198">
        <f t="shared" si="1"/>
        <v>0</v>
      </c>
      <c r="K11" s="197">
        <v>0</v>
      </c>
      <c r="L11" s="199" t="s">
        <v>639</v>
      </c>
    </row>
    <row r="12" spans="1:12" hidden="1">
      <c r="A12" s="191">
        <v>11</v>
      </c>
      <c r="B12" s="192" t="s">
        <v>659</v>
      </c>
      <c r="C12" s="193" t="s">
        <v>660</v>
      </c>
      <c r="D12" s="193" t="s">
        <v>661</v>
      </c>
      <c r="E12" s="193">
        <v>1</v>
      </c>
      <c r="F12" s="194">
        <v>2048.1</v>
      </c>
      <c r="G12" s="195">
        <v>2048.1</v>
      </c>
      <c r="H12" s="196">
        <f t="shared" si="0"/>
        <v>1</v>
      </c>
      <c r="I12" s="197">
        <v>2048.1</v>
      </c>
      <c r="J12" s="198">
        <f t="shared" si="1"/>
        <v>0</v>
      </c>
      <c r="K12" s="197">
        <v>0</v>
      </c>
      <c r="L12" s="199" t="s">
        <v>639</v>
      </c>
    </row>
    <row r="13" spans="1:12" hidden="1">
      <c r="A13" s="191">
        <v>12</v>
      </c>
      <c r="B13" s="192" t="s">
        <v>662</v>
      </c>
      <c r="C13" s="193" t="s">
        <v>663</v>
      </c>
      <c r="D13" s="193" t="s">
        <v>664</v>
      </c>
      <c r="E13" s="193">
        <v>1</v>
      </c>
      <c r="F13" s="194">
        <v>2043.1</v>
      </c>
      <c r="G13" s="195">
        <v>2043.1</v>
      </c>
      <c r="H13" s="196">
        <f t="shared" si="0"/>
        <v>1</v>
      </c>
      <c r="I13" s="197">
        <v>2043.1</v>
      </c>
      <c r="J13" s="198">
        <f t="shared" si="1"/>
        <v>0</v>
      </c>
      <c r="K13" s="197">
        <v>0</v>
      </c>
      <c r="L13" s="199" t="s">
        <v>639</v>
      </c>
    </row>
    <row r="14" spans="1:12" hidden="1">
      <c r="A14" s="191">
        <v>13</v>
      </c>
      <c r="B14" s="192" t="s">
        <v>665</v>
      </c>
      <c r="C14" s="193" t="s">
        <v>666</v>
      </c>
      <c r="D14" s="193" t="s">
        <v>667</v>
      </c>
      <c r="E14" s="193">
        <v>1</v>
      </c>
      <c r="F14" s="194">
        <v>2039.2</v>
      </c>
      <c r="G14" s="195">
        <v>2039.2</v>
      </c>
      <c r="H14" s="196">
        <f t="shared" si="0"/>
        <v>1</v>
      </c>
      <c r="I14" s="197">
        <v>2039.2</v>
      </c>
      <c r="J14" s="198">
        <f t="shared" si="1"/>
        <v>0</v>
      </c>
      <c r="K14" s="197">
        <v>0</v>
      </c>
      <c r="L14" s="199" t="s">
        <v>639</v>
      </c>
    </row>
    <row r="15" spans="1:12" hidden="1">
      <c r="A15" s="191">
        <v>14</v>
      </c>
      <c r="B15" s="192" t="s">
        <v>668</v>
      </c>
      <c r="C15" s="193" t="s">
        <v>669</v>
      </c>
      <c r="D15" s="193" t="s">
        <v>670</v>
      </c>
      <c r="E15" s="193">
        <v>1</v>
      </c>
      <c r="F15" s="194">
        <v>2032.1</v>
      </c>
      <c r="G15" s="195">
        <v>2032.1</v>
      </c>
      <c r="H15" s="196">
        <f t="shared" si="0"/>
        <v>1</v>
      </c>
      <c r="I15" s="197">
        <v>2032.1</v>
      </c>
      <c r="J15" s="198">
        <f t="shared" si="1"/>
        <v>0</v>
      </c>
      <c r="K15" s="197">
        <v>0</v>
      </c>
      <c r="L15" s="199" t="s">
        <v>639</v>
      </c>
    </row>
    <row r="16" spans="1:12" hidden="1">
      <c r="A16" s="191">
        <v>15</v>
      </c>
      <c r="B16" s="192" t="s">
        <v>451</v>
      </c>
      <c r="C16" s="193" t="s">
        <v>671</v>
      </c>
      <c r="D16" s="193" t="s">
        <v>672</v>
      </c>
      <c r="E16" s="193">
        <v>1</v>
      </c>
      <c r="F16" s="194">
        <v>595.9</v>
      </c>
      <c r="G16" s="195">
        <v>595.9</v>
      </c>
      <c r="H16" s="196">
        <f t="shared" si="0"/>
        <v>0</v>
      </c>
      <c r="I16" s="197">
        <v>0</v>
      </c>
      <c r="J16" s="198">
        <f t="shared" si="1"/>
        <v>1</v>
      </c>
      <c r="K16" s="197">
        <v>595.9</v>
      </c>
      <c r="L16" s="199" t="s">
        <v>639</v>
      </c>
    </row>
    <row r="17" spans="1:12" hidden="1">
      <c r="A17" s="191">
        <v>16</v>
      </c>
      <c r="B17" s="192" t="s">
        <v>121</v>
      </c>
      <c r="C17" s="193" t="s">
        <v>122</v>
      </c>
      <c r="D17" s="193" t="s">
        <v>123</v>
      </c>
      <c r="E17" s="193">
        <v>1</v>
      </c>
      <c r="F17" s="194">
        <v>595.9</v>
      </c>
      <c r="G17" s="195">
        <v>595.9</v>
      </c>
      <c r="H17" s="196">
        <f t="shared" si="0"/>
        <v>0</v>
      </c>
      <c r="I17" s="197">
        <v>0</v>
      </c>
      <c r="J17" s="198">
        <f t="shared" si="1"/>
        <v>1</v>
      </c>
      <c r="K17" s="197">
        <v>595.9</v>
      </c>
      <c r="L17" s="199" t="s">
        <v>639</v>
      </c>
    </row>
    <row r="18" spans="1:12" hidden="1">
      <c r="A18" s="191">
        <v>17</v>
      </c>
      <c r="B18" s="192" t="s">
        <v>379</v>
      </c>
      <c r="C18" s="193" t="s">
        <v>380</v>
      </c>
      <c r="D18" s="193" t="s">
        <v>381</v>
      </c>
      <c r="E18" s="193">
        <v>2</v>
      </c>
      <c r="F18" s="194">
        <v>588</v>
      </c>
      <c r="G18" s="195">
        <v>1176</v>
      </c>
      <c r="H18" s="196">
        <f t="shared" si="0"/>
        <v>0</v>
      </c>
      <c r="I18" s="197">
        <v>0</v>
      </c>
      <c r="J18" s="198">
        <f t="shared" si="1"/>
        <v>2</v>
      </c>
      <c r="K18" s="197">
        <v>1176</v>
      </c>
      <c r="L18" s="199" t="s">
        <v>639</v>
      </c>
    </row>
    <row r="19" spans="1:12" hidden="1">
      <c r="A19" s="191">
        <v>18</v>
      </c>
      <c r="B19" s="192" t="s">
        <v>382</v>
      </c>
      <c r="C19" s="193" t="s">
        <v>383</v>
      </c>
      <c r="D19" s="193" t="s">
        <v>384</v>
      </c>
      <c r="E19" s="193">
        <v>2</v>
      </c>
      <c r="F19" s="194">
        <v>676.4</v>
      </c>
      <c r="G19" s="195">
        <v>1352.8</v>
      </c>
      <c r="H19" s="196">
        <f t="shared" si="0"/>
        <v>2</v>
      </c>
      <c r="I19" s="197">
        <v>1352.8</v>
      </c>
      <c r="J19" s="198">
        <f t="shared" si="1"/>
        <v>0</v>
      </c>
      <c r="K19" s="197">
        <v>0</v>
      </c>
      <c r="L19" s="199" t="s">
        <v>639</v>
      </c>
    </row>
    <row r="20" spans="1:12" hidden="1">
      <c r="A20" s="191">
        <v>19</v>
      </c>
      <c r="B20" s="192" t="s">
        <v>385</v>
      </c>
      <c r="C20" s="193" t="s">
        <v>386</v>
      </c>
      <c r="D20" s="193" t="s">
        <v>387</v>
      </c>
      <c r="E20" s="193">
        <v>2</v>
      </c>
      <c r="F20" s="194">
        <v>686</v>
      </c>
      <c r="G20" s="195">
        <v>1372</v>
      </c>
      <c r="H20" s="196">
        <f t="shared" si="0"/>
        <v>2</v>
      </c>
      <c r="I20" s="197">
        <v>1372</v>
      </c>
      <c r="J20" s="198">
        <f t="shared" si="1"/>
        <v>0</v>
      </c>
      <c r="K20" s="197">
        <v>0</v>
      </c>
      <c r="L20" s="199" t="s">
        <v>639</v>
      </c>
    </row>
    <row r="21" spans="1:12" hidden="1">
      <c r="A21" s="191">
        <v>20</v>
      </c>
      <c r="B21" s="192" t="s">
        <v>388</v>
      </c>
      <c r="C21" s="193" t="s">
        <v>389</v>
      </c>
      <c r="D21" s="193" t="s">
        <v>390</v>
      </c>
      <c r="E21" s="193">
        <v>1</v>
      </c>
      <c r="F21" s="194">
        <v>651</v>
      </c>
      <c r="G21" s="195">
        <v>651</v>
      </c>
      <c r="H21" s="196">
        <f t="shared" si="0"/>
        <v>1</v>
      </c>
      <c r="I21" s="197">
        <v>651</v>
      </c>
      <c r="J21" s="198">
        <f t="shared" si="1"/>
        <v>0</v>
      </c>
      <c r="K21" s="197">
        <v>0</v>
      </c>
      <c r="L21" s="199" t="s">
        <v>639</v>
      </c>
    </row>
    <row r="22" spans="1:12" hidden="1">
      <c r="A22" s="191">
        <v>21</v>
      </c>
      <c r="B22" s="192" t="s">
        <v>391</v>
      </c>
      <c r="C22" s="193" t="s">
        <v>392</v>
      </c>
      <c r="D22" s="193" t="s">
        <v>393</v>
      </c>
      <c r="E22" s="193">
        <v>1</v>
      </c>
      <c r="F22" s="194">
        <v>651</v>
      </c>
      <c r="G22" s="195">
        <v>651</v>
      </c>
      <c r="H22" s="196">
        <f t="shared" si="0"/>
        <v>1</v>
      </c>
      <c r="I22" s="197">
        <v>651</v>
      </c>
      <c r="J22" s="198">
        <f t="shared" si="1"/>
        <v>0</v>
      </c>
      <c r="K22" s="197">
        <v>0</v>
      </c>
      <c r="L22" s="199" t="s">
        <v>639</v>
      </c>
    </row>
    <row r="23" spans="1:12" hidden="1">
      <c r="A23" s="191">
        <v>22</v>
      </c>
      <c r="B23" s="192" t="s">
        <v>124</v>
      </c>
      <c r="C23" s="193" t="s">
        <v>125</v>
      </c>
      <c r="D23" s="193" t="s">
        <v>126</v>
      </c>
      <c r="E23" s="193">
        <v>1</v>
      </c>
      <c r="F23" s="194">
        <v>648.6</v>
      </c>
      <c r="G23" s="195">
        <v>648.6</v>
      </c>
      <c r="H23" s="196">
        <f t="shared" si="0"/>
        <v>1</v>
      </c>
      <c r="I23" s="197">
        <v>648.6</v>
      </c>
      <c r="J23" s="198">
        <f t="shared" si="1"/>
        <v>0</v>
      </c>
      <c r="K23" s="197">
        <v>0</v>
      </c>
      <c r="L23" s="199" t="s">
        <v>639</v>
      </c>
    </row>
    <row r="24" spans="1:12" hidden="1">
      <c r="A24" s="191">
        <v>23</v>
      </c>
      <c r="B24" s="192" t="s">
        <v>127</v>
      </c>
      <c r="C24" s="193" t="s">
        <v>128</v>
      </c>
      <c r="D24" s="193" t="s">
        <v>129</v>
      </c>
      <c r="E24" s="193">
        <v>1</v>
      </c>
      <c r="F24" s="194">
        <v>660.2</v>
      </c>
      <c r="G24" s="195">
        <v>660.2</v>
      </c>
      <c r="H24" s="196">
        <f t="shared" si="0"/>
        <v>1</v>
      </c>
      <c r="I24" s="197">
        <v>660.2</v>
      </c>
      <c r="J24" s="198">
        <f t="shared" si="1"/>
        <v>0</v>
      </c>
      <c r="K24" s="197">
        <v>0</v>
      </c>
      <c r="L24" s="199" t="s">
        <v>639</v>
      </c>
    </row>
    <row r="25" spans="1:12" hidden="1">
      <c r="A25" s="191">
        <v>24</v>
      </c>
      <c r="B25" s="192" t="s">
        <v>130</v>
      </c>
      <c r="C25" s="193" t="s">
        <v>131</v>
      </c>
      <c r="D25" s="193" t="s">
        <v>132</v>
      </c>
      <c r="E25" s="193">
        <v>1</v>
      </c>
      <c r="F25" s="194">
        <v>648.6</v>
      </c>
      <c r="G25" s="195">
        <v>648.6</v>
      </c>
      <c r="H25" s="196">
        <f t="shared" si="0"/>
        <v>1</v>
      </c>
      <c r="I25" s="197">
        <v>648.6</v>
      </c>
      <c r="J25" s="198">
        <f t="shared" si="1"/>
        <v>0</v>
      </c>
      <c r="K25" s="197">
        <v>0</v>
      </c>
      <c r="L25" s="199" t="s">
        <v>639</v>
      </c>
    </row>
    <row r="26" spans="1:12" hidden="1">
      <c r="A26" s="191">
        <v>25</v>
      </c>
      <c r="B26" s="192" t="s">
        <v>133</v>
      </c>
      <c r="C26" s="193" t="s">
        <v>134</v>
      </c>
      <c r="D26" s="193" t="s">
        <v>135</v>
      </c>
      <c r="E26" s="193">
        <v>1</v>
      </c>
      <c r="F26" s="194">
        <v>657.8</v>
      </c>
      <c r="G26" s="195">
        <v>657.8</v>
      </c>
      <c r="H26" s="196">
        <f t="shared" si="0"/>
        <v>1</v>
      </c>
      <c r="I26" s="197">
        <v>657.8</v>
      </c>
      <c r="J26" s="198">
        <f t="shared" si="1"/>
        <v>0</v>
      </c>
      <c r="K26" s="197">
        <v>0</v>
      </c>
      <c r="L26" s="199" t="s">
        <v>639</v>
      </c>
    </row>
    <row r="27" spans="1:12" hidden="1">
      <c r="A27" s="191">
        <v>26</v>
      </c>
      <c r="B27" s="192" t="s">
        <v>136</v>
      </c>
      <c r="C27" s="193" t="s">
        <v>137</v>
      </c>
      <c r="D27" s="193" t="s">
        <v>138</v>
      </c>
      <c r="E27" s="193">
        <v>2</v>
      </c>
      <c r="F27" s="194">
        <v>673.5</v>
      </c>
      <c r="G27" s="195">
        <v>1347</v>
      </c>
      <c r="H27" s="196">
        <f t="shared" si="0"/>
        <v>2</v>
      </c>
      <c r="I27" s="197">
        <v>1347</v>
      </c>
      <c r="J27" s="198">
        <f t="shared" si="1"/>
        <v>0</v>
      </c>
      <c r="K27" s="197">
        <v>0</v>
      </c>
      <c r="L27" s="199" t="s">
        <v>639</v>
      </c>
    </row>
    <row r="28" spans="1:12" hidden="1">
      <c r="A28" s="191">
        <v>27</v>
      </c>
      <c r="B28" s="192" t="s">
        <v>139</v>
      </c>
      <c r="C28" s="193" t="s">
        <v>140</v>
      </c>
      <c r="D28" s="193" t="s">
        <v>141</v>
      </c>
      <c r="E28" s="193">
        <v>2</v>
      </c>
      <c r="F28" s="194">
        <v>685.2</v>
      </c>
      <c r="G28" s="195">
        <v>1370.4</v>
      </c>
      <c r="H28" s="196">
        <f t="shared" si="0"/>
        <v>2</v>
      </c>
      <c r="I28" s="197">
        <v>1370.4</v>
      </c>
      <c r="J28" s="198">
        <f t="shared" si="1"/>
        <v>0</v>
      </c>
      <c r="K28" s="197">
        <v>0</v>
      </c>
      <c r="L28" s="199" t="s">
        <v>639</v>
      </c>
    </row>
    <row r="29" spans="1:12" hidden="1">
      <c r="A29" s="191">
        <v>28</v>
      </c>
      <c r="B29" s="192" t="s">
        <v>142</v>
      </c>
      <c r="C29" s="193" t="s">
        <v>143</v>
      </c>
      <c r="D29" s="193" t="s">
        <v>144</v>
      </c>
      <c r="E29" s="193">
        <v>4</v>
      </c>
      <c r="F29" s="194">
        <v>686</v>
      </c>
      <c r="G29" s="195">
        <v>2744</v>
      </c>
      <c r="H29" s="196">
        <f t="shared" si="0"/>
        <v>4</v>
      </c>
      <c r="I29" s="197">
        <v>2744</v>
      </c>
      <c r="J29" s="198">
        <f t="shared" si="1"/>
        <v>0</v>
      </c>
      <c r="K29" s="197">
        <v>0</v>
      </c>
      <c r="L29" s="199" t="s">
        <v>639</v>
      </c>
    </row>
    <row r="30" spans="1:12" hidden="1">
      <c r="A30" s="191">
        <v>29</v>
      </c>
      <c r="B30" s="192" t="s">
        <v>145</v>
      </c>
      <c r="C30" s="193" t="s">
        <v>146</v>
      </c>
      <c r="D30" s="193" t="s">
        <v>147</v>
      </c>
      <c r="E30" s="193">
        <v>2</v>
      </c>
      <c r="F30" s="194">
        <v>686</v>
      </c>
      <c r="G30" s="195">
        <v>1372</v>
      </c>
      <c r="H30" s="196">
        <f t="shared" si="0"/>
        <v>2</v>
      </c>
      <c r="I30" s="197">
        <v>1372</v>
      </c>
      <c r="J30" s="198">
        <f t="shared" si="1"/>
        <v>0</v>
      </c>
      <c r="K30" s="197">
        <v>0</v>
      </c>
      <c r="L30" s="199" t="s">
        <v>639</v>
      </c>
    </row>
    <row r="31" spans="1:12" hidden="1">
      <c r="A31" s="191">
        <v>30</v>
      </c>
      <c r="B31" s="192" t="s">
        <v>148</v>
      </c>
      <c r="C31" s="193" t="s">
        <v>149</v>
      </c>
      <c r="D31" s="193" t="s">
        <v>150</v>
      </c>
      <c r="E31" s="193">
        <v>2</v>
      </c>
      <c r="F31" s="194">
        <v>697.7</v>
      </c>
      <c r="G31" s="195">
        <v>1395.4</v>
      </c>
      <c r="H31" s="196">
        <f t="shared" si="0"/>
        <v>2</v>
      </c>
      <c r="I31" s="197">
        <v>1395.4</v>
      </c>
      <c r="J31" s="198">
        <f t="shared" si="1"/>
        <v>0</v>
      </c>
      <c r="K31" s="197">
        <v>0</v>
      </c>
      <c r="L31" s="199" t="s">
        <v>639</v>
      </c>
    </row>
    <row r="32" spans="1:12" hidden="1">
      <c r="A32" s="191">
        <v>31</v>
      </c>
      <c r="B32" s="192" t="s">
        <v>151</v>
      </c>
      <c r="C32" s="193" t="s">
        <v>152</v>
      </c>
      <c r="D32" s="193" t="s">
        <v>153</v>
      </c>
      <c r="E32" s="193">
        <v>4</v>
      </c>
      <c r="F32" s="194">
        <v>673.5</v>
      </c>
      <c r="G32" s="195">
        <v>2694</v>
      </c>
      <c r="H32" s="196">
        <f t="shared" si="0"/>
        <v>4</v>
      </c>
      <c r="I32" s="197">
        <v>2694</v>
      </c>
      <c r="J32" s="198">
        <f t="shared" si="1"/>
        <v>0</v>
      </c>
      <c r="K32" s="197">
        <v>0</v>
      </c>
      <c r="L32" s="199" t="s">
        <v>639</v>
      </c>
    </row>
    <row r="33" spans="1:12" hidden="1">
      <c r="A33" s="191">
        <v>32</v>
      </c>
      <c r="B33" s="192" t="s">
        <v>394</v>
      </c>
      <c r="C33" s="193" t="s">
        <v>395</v>
      </c>
      <c r="D33" s="193" t="s">
        <v>396</v>
      </c>
      <c r="E33" s="193">
        <v>2</v>
      </c>
      <c r="F33" s="194">
        <v>673.5</v>
      </c>
      <c r="G33" s="195">
        <v>1347</v>
      </c>
      <c r="H33" s="196">
        <f t="shared" si="0"/>
        <v>1</v>
      </c>
      <c r="I33" s="197">
        <v>673.5</v>
      </c>
      <c r="J33" s="198">
        <f t="shared" si="1"/>
        <v>1</v>
      </c>
      <c r="K33" s="197">
        <v>673.5</v>
      </c>
      <c r="L33" s="199" t="s">
        <v>639</v>
      </c>
    </row>
    <row r="34" spans="1:12" hidden="1">
      <c r="A34" s="191">
        <v>33</v>
      </c>
      <c r="B34" s="192" t="s">
        <v>154</v>
      </c>
      <c r="C34" s="193" t="s">
        <v>155</v>
      </c>
      <c r="D34" s="193" t="s">
        <v>156</v>
      </c>
      <c r="E34" s="193">
        <v>2</v>
      </c>
      <c r="F34" s="194">
        <v>685.2</v>
      </c>
      <c r="G34" s="195">
        <v>1370.4</v>
      </c>
      <c r="H34" s="196">
        <f t="shared" si="0"/>
        <v>2</v>
      </c>
      <c r="I34" s="197">
        <v>1370.4</v>
      </c>
      <c r="J34" s="198">
        <f t="shared" si="1"/>
        <v>0</v>
      </c>
      <c r="K34" s="197">
        <v>0</v>
      </c>
      <c r="L34" s="199" t="s">
        <v>639</v>
      </c>
    </row>
    <row r="35" spans="1:12" hidden="1">
      <c r="A35" s="191">
        <v>34</v>
      </c>
      <c r="B35" s="192" t="s">
        <v>397</v>
      </c>
      <c r="C35" s="193" t="s">
        <v>398</v>
      </c>
      <c r="D35" s="193" t="s">
        <v>399</v>
      </c>
      <c r="E35" s="193">
        <v>4</v>
      </c>
      <c r="F35" s="194">
        <v>673.5</v>
      </c>
      <c r="G35" s="195">
        <v>2694</v>
      </c>
      <c r="H35" s="196">
        <f t="shared" si="0"/>
        <v>4</v>
      </c>
      <c r="I35" s="197">
        <v>2694</v>
      </c>
      <c r="J35" s="198">
        <f t="shared" si="1"/>
        <v>0</v>
      </c>
      <c r="K35" s="197">
        <v>0</v>
      </c>
      <c r="L35" s="199" t="s">
        <v>639</v>
      </c>
    </row>
    <row r="36" spans="1:12" hidden="1">
      <c r="A36" s="191">
        <v>35</v>
      </c>
      <c r="B36" s="192" t="s">
        <v>400</v>
      </c>
      <c r="C36" s="193" t="s">
        <v>401</v>
      </c>
      <c r="D36" s="193" t="s">
        <v>402</v>
      </c>
      <c r="E36" s="193">
        <v>1</v>
      </c>
      <c r="F36" s="194">
        <v>265.7</v>
      </c>
      <c r="G36" s="195">
        <v>265.7</v>
      </c>
      <c r="H36" s="196">
        <f t="shared" si="0"/>
        <v>1</v>
      </c>
      <c r="I36" s="197">
        <v>265.7</v>
      </c>
      <c r="J36" s="198">
        <f t="shared" si="1"/>
        <v>0</v>
      </c>
      <c r="K36" s="197">
        <v>0</v>
      </c>
      <c r="L36" s="199" t="s">
        <v>639</v>
      </c>
    </row>
    <row r="37" spans="1:12" hidden="1">
      <c r="A37" s="191">
        <v>36</v>
      </c>
      <c r="B37" s="192" t="s">
        <v>403</v>
      </c>
      <c r="C37" s="193" t="s">
        <v>404</v>
      </c>
      <c r="D37" s="193" t="s">
        <v>405</v>
      </c>
      <c r="E37" s="193">
        <v>1</v>
      </c>
      <c r="F37" s="194">
        <v>288.7</v>
      </c>
      <c r="G37" s="195">
        <v>288.7</v>
      </c>
      <c r="H37" s="196">
        <f t="shared" si="0"/>
        <v>1</v>
      </c>
      <c r="I37" s="197">
        <v>288.7</v>
      </c>
      <c r="J37" s="198">
        <f t="shared" si="1"/>
        <v>0</v>
      </c>
      <c r="K37" s="197">
        <v>0</v>
      </c>
      <c r="L37" s="199" t="s">
        <v>639</v>
      </c>
    </row>
    <row r="38" spans="1:12" hidden="1">
      <c r="A38" s="191">
        <v>37</v>
      </c>
      <c r="B38" s="192" t="s">
        <v>673</v>
      </c>
      <c r="C38" s="193" t="s">
        <v>674</v>
      </c>
      <c r="D38" s="193" t="s">
        <v>675</v>
      </c>
      <c r="E38" s="193">
        <v>1</v>
      </c>
      <c r="F38" s="194">
        <v>270.39999999999998</v>
      </c>
      <c r="G38" s="195">
        <v>270.39999999999998</v>
      </c>
      <c r="H38" s="196">
        <f t="shared" si="0"/>
        <v>1</v>
      </c>
      <c r="I38" s="197">
        <v>270.39999999999998</v>
      </c>
      <c r="J38" s="198">
        <f t="shared" si="1"/>
        <v>0</v>
      </c>
      <c r="K38" s="197">
        <v>0</v>
      </c>
      <c r="L38" s="199" t="s">
        <v>639</v>
      </c>
    </row>
    <row r="39" spans="1:12" hidden="1">
      <c r="A39" s="191">
        <v>38</v>
      </c>
      <c r="B39" s="192" t="s">
        <v>676</v>
      </c>
      <c r="C39" s="193" t="s">
        <v>677</v>
      </c>
      <c r="D39" s="193" t="s">
        <v>678</v>
      </c>
      <c r="E39" s="193">
        <v>1</v>
      </c>
      <c r="F39" s="194">
        <v>270.39999999999998</v>
      </c>
      <c r="G39" s="195">
        <v>270.39999999999998</v>
      </c>
      <c r="H39" s="196">
        <f t="shared" si="0"/>
        <v>1</v>
      </c>
      <c r="I39" s="197">
        <v>270.39999999999998</v>
      </c>
      <c r="J39" s="198">
        <f t="shared" si="1"/>
        <v>0</v>
      </c>
      <c r="K39" s="197">
        <v>0</v>
      </c>
      <c r="L39" s="199" t="s">
        <v>639</v>
      </c>
    </row>
    <row r="40" spans="1:12" hidden="1">
      <c r="A40" s="191">
        <v>39</v>
      </c>
      <c r="B40" s="192" t="s">
        <v>406</v>
      </c>
      <c r="C40" s="193" t="s">
        <v>407</v>
      </c>
      <c r="D40" s="193" t="s">
        <v>408</v>
      </c>
      <c r="E40" s="193">
        <v>1</v>
      </c>
      <c r="F40" s="194">
        <v>290</v>
      </c>
      <c r="G40" s="195">
        <v>290</v>
      </c>
      <c r="H40" s="196">
        <f t="shared" si="0"/>
        <v>1</v>
      </c>
      <c r="I40" s="197">
        <v>290</v>
      </c>
      <c r="J40" s="198">
        <f t="shared" si="1"/>
        <v>0</v>
      </c>
      <c r="K40" s="197">
        <v>0</v>
      </c>
      <c r="L40" s="199" t="s">
        <v>639</v>
      </c>
    </row>
    <row r="41" spans="1:12" hidden="1">
      <c r="A41" s="191">
        <v>40</v>
      </c>
      <c r="B41" s="192" t="s">
        <v>409</v>
      </c>
      <c r="C41" s="193" t="s">
        <v>410</v>
      </c>
      <c r="D41" s="193" t="s">
        <v>411</v>
      </c>
      <c r="E41" s="193">
        <v>1</v>
      </c>
      <c r="F41" s="194">
        <v>308.8</v>
      </c>
      <c r="G41" s="195">
        <v>308.8</v>
      </c>
      <c r="H41" s="196">
        <f t="shared" si="0"/>
        <v>1</v>
      </c>
      <c r="I41" s="197">
        <v>308.8</v>
      </c>
      <c r="J41" s="198">
        <f t="shared" si="1"/>
        <v>0</v>
      </c>
      <c r="K41" s="197">
        <v>0</v>
      </c>
      <c r="L41" s="199" t="s">
        <v>639</v>
      </c>
    </row>
    <row r="42" spans="1:12" hidden="1">
      <c r="A42" s="191">
        <v>41</v>
      </c>
      <c r="B42" s="192" t="s">
        <v>412</v>
      </c>
      <c r="C42" s="193" t="s">
        <v>413</v>
      </c>
      <c r="D42" s="193" t="s">
        <v>414</v>
      </c>
      <c r="E42" s="193">
        <v>1</v>
      </c>
      <c r="F42" s="194">
        <v>280.7</v>
      </c>
      <c r="G42" s="195">
        <v>280.7</v>
      </c>
      <c r="H42" s="196">
        <f t="shared" si="0"/>
        <v>1</v>
      </c>
      <c r="I42" s="197">
        <v>280.7</v>
      </c>
      <c r="J42" s="198">
        <f t="shared" si="1"/>
        <v>0</v>
      </c>
      <c r="K42" s="197">
        <v>0</v>
      </c>
      <c r="L42" s="199" t="s">
        <v>639</v>
      </c>
    </row>
    <row r="43" spans="1:12" hidden="1">
      <c r="A43" s="191">
        <v>42</v>
      </c>
      <c r="B43" s="192" t="s">
        <v>415</v>
      </c>
      <c r="C43" s="193" t="s">
        <v>416</v>
      </c>
      <c r="D43" s="193" t="s">
        <v>417</v>
      </c>
      <c r="E43" s="193">
        <v>1</v>
      </c>
      <c r="F43" s="194">
        <v>299.5</v>
      </c>
      <c r="G43" s="195">
        <v>299.5</v>
      </c>
      <c r="H43" s="196">
        <f t="shared" si="0"/>
        <v>1</v>
      </c>
      <c r="I43" s="197">
        <v>299.5</v>
      </c>
      <c r="J43" s="198">
        <f t="shared" si="1"/>
        <v>0</v>
      </c>
      <c r="K43" s="197">
        <v>0</v>
      </c>
      <c r="L43" s="199" t="s">
        <v>639</v>
      </c>
    </row>
    <row r="44" spans="1:12" hidden="1">
      <c r="A44" s="191">
        <v>43</v>
      </c>
      <c r="B44" s="192" t="s">
        <v>418</v>
      </c>
      <c r="C44" s="193" t="s">
        <v>419</v>
      </c>
      <c r="D44" s="193" t="s">
        <v>420</v>
      </c>
      <c r="E44" s="193">
        <v>1</v>
      </c>
      <c r="F44" s="194">
        <v>330.9</v>
      </c>
      <c r="G44" s="195">
        <v>330.9</v>
      </c>
      <c r="H44" s="196">
        <f t="shared" si="0"/>
        <v>1</v>
      </c>
      <c r="I44" s="197">
        <v>330.9</v>
      </c>
      <c r="J44" s="198">
        <f t="shared" si="1"/>
        <v>0</v>
      </c>
      <c r="K44" s="197">
        <v>0</v>
      </c>
      <c r="L44" s="199" t="s">
        <v>639</v>
      </c>
    </row>
    <row r="45" spans="1:12" hidden="1">
      <c r="A45" s="191">
        <v>44</v>
      </c>
      <c r="B45" s="192" t="s">
        <v>421</v>
      </c>
      <c r="C45" s="193" t="s">
        <v>422</v>
      </c>
      <c r="D45" s="193" t="s">
        <v>423</v>
      </c>
      <c r="E45" s="193">
        <v>1</v>
      </c>
      <c r="F45" s="194">
        <v>350.6</v>
      </c>
      <c r="G45" s="195">
        <v>350.6</v>
      </c>
      <c r="H45" s="196">
        <f t="shared" si="0"/>
        <v>1</v>
      </c>
      <c r="I45" s="197">
        <v>350.6</v>
      </c>
      <c r="J45" s="198">
        <f t="shared" si="1"/>
        <v>0</v>
      </c>
      <c r="K45" s="197">
        <v>0</v>
      </c>
      <c r="L45" s="199" t="s">
        <v>639</v>
      </c>
    </row>
    <row r="46" spans="1:12" hidden="1">
      <c r="A46" s="191">
        <v>45</v>
      </c>
      <c r="B46" s="192" t="s">
        <v>679</v>
      </c>
      <c r="C46" s="193" t="s">
        <v>680</v>
      </c>
      <c r="D46" s="193" t="s">
        <v>681</v>
      </c>
      <c r="E46" s="193">
        <v>1</v>
      </c>
      <c r="F46" s="194">
        <v>329.5</v>
      </c>
      <c r="G46" s="195">
        <v>329.5</v>
      </c>
      <c r="H46" s="196">
        <f t="shared" si="0"/>
        <v>1</v>
      </c>
      <c r="I46" s="197">
        <v>329.5</v>
      </c>
      <c r="J46" s="198">
        <f t="shared" si="1"/>
        <v>0</v>
      </c>
      <c r="K46" s="197">
        <v>0</v>
      </c>
      <c r="L46" s="199" t="s">
        <v>639</v>
      </c>
    </row>
    <row r="47" spans="1:12" hidden="1">
      <c r="A47" s="191">
        <v>46</v>
      </c>
      <c r="B47" s="192" t="s">
        <v>682</v>
      </c>
      <c r="C47" s="193" t="s">
        <v>683</v>
      </c>
      <c r="D47" s="193" t="s">
        <v>684</v>
      </c>
      <c r="E47" s="193">
        <v>1</v>
      </c>
      <c r="F47" s="194">
        <v>349.2</v>
      </c>
      <c r="G47" s="195">
        <v>349.2</v>
      </c>
      <c r="H47" s="196">
        <f t="shared" si="0"/>
        <v>1</v>
      </c>
      <c r="I47" s="197">
        <v>349.2</v>
      </c>
      <c r="J47" s="198">
        <f t="shared" si="1"/>
        <v>0</v>
      </c>
      <c r="K47" s="197">
        <v>0</v>
      </c>
      <c r="L47" s="199" t="s">
        <v>639</v>
      </c>
    </row>
    <row r="48" spans="1:12" hidden="1">
      <c r="A48" s="191">
        <v>47</v>
      </c>
      <c r="B48" s="192" t="s">
        <v>424</v>
      </c>
      <c r="C48" s="193" t="s">
        <v>425</v>
      </c>
      <c r="D48" s="193" t="s">
        <v>426</v>
      </c>
      <c r="E48" s="193">
        <v>1</v>
      </c>
      <c r="F48" s="194">
        <v>312.2</v>
      </c>
      <c r="G48" s="195">
        <v>312.2</v>
      </c>
      <c r="H48" s="196">
        <f t="shared" si="0"/>
        <v>1</v>
      </c>
      <c r="I48" s="197">
        <v>312.2</v>
      </c>
      <c r="J48" s="198">
        <f t="shared" si="1"/>
        <v>0</v>
      </c>
      <c r="K48" s="197">
        <v>0</v>
      </c>
      <c r="L48" s="199" t="s">
        <v>639</v>
      </c>
    </row>
    <row r="49" spans="1:12" hidden="1">
      <c r="A49" s="191">
        <v>48</v>
      </c>
      <c r="B49" s="192" t="s">
        <v>427</v>
      </c>
      <c r="C49" s="193" t="s">
        <v>428</v>
      </c>
      <c r="D49" s="193" t="s">
        <v>429</v>
      </c>
      <c r="E49" s="193">
        <v>1</v>
      </c>
      <c r="F49" s="194">
        <v>331.8</v>
      </c>
      <c r="G49" s="195">
        <v>331.8</v>
      </c>
      <c r="H49" s="196">
        <f t="shared" si="0"/>
        <v>1</v>
      </c>
      <c r="I49" s="197">
        <v>331.8</v>
      </c>
      <c r="J49" s="198">
        <f t="shared" si="1"/>
        <v>0</v>
      </c>
      <c r="K49" s="197">
        <v>0</v>
      </c>
      <c r="L49" s="199" t="s">
        <v>639</v>
      </c>
    </row>
    <row r="50" spans="1:12" hidden="1">
      <c r="A50" s="191">
        <v>49</v>
      </c>
      <c r="B50" s="192" t="s">
        <v>157</v>
      </c>
      <c r="C50" s="193" t="s">
        <v>158</v>
      </c>
      <c r="D50" s="193" t="s">
        <v>159</v>
      </c>
      <c r="E50" s="193">
        <v>1</v>
      </c>
      <c r="F50" s="194">
        <v>630.79999999999995</v>
      </c>
      <c r="G50" s="195">
        <v>630.79999999999995</v>
      </c>
      <c r="H50" s="196">
        <f t="shared" si="0"/>
        <v>1</v>
      </c>
      <c r="I50" s="197">
        <v>630.79999999999995</v>
      </c>
      <c r="J50" s="198">
        <f t="shared" si="1"/>
        <v>0</v>
      </c>
      <c r="K50" s="197">
        <v>0</v>
      </c>
      <c r="L50" s="199" t="s">
        <v>639</v>
      </c>
    </row>
    <row r="51" spans="1:12" hidden="1">
      <c r="A51" s="191">
        <v>50</v>
      </c>
      <c r="B51" s="192" t="s">
        <v>160</v>
      </c>
      <c r="C51" s="193" t="s">
        <v>161</v>
      </c>
      <c r="D51" s="193" t="s">
        <v>162</v>
      </c>
      <c r="E51" s="193">
        <v>1</v>
      </c>
      <c r="F51" s="194">
        <v>626.20000000000005</v>
      </c>
      <c r="G51" s="195">
        <v>626.20000000000005</v>
      </c>
      <c r="H51" s="196">
        <f t="shared" si="0"/>
        <v>1</v>
      </c>
      <c r="I51" s="197">
        <v>626.20000000000005</v>
      </c>
      <c r="J51" s="198">
        <f t="shared" si="1"/>
        <v>0</v>
      </c>
      <c r="K51" s="197">
        <v>0</v>
      </c>
      <c r="L51" s="199" t="s">
        <v>639</v>
      </c>
    </row>
    <row r="52" spans="1:12" hidden="1">
      <c r="A52" s="191">
        <v>51</v>
      </c>
      <c r="B52" s="192" t="s">
        <v>163</v>
      </c>
      <c r="C52" s="193" t="s">
        <v>164</v>
      </c>
      <c r="D52" s="193" t="s">
        <v>165</v>
      </c>
      <c r="E52" s="193">
        <v>2</v>
      </c>
      <c r="F52" s="194">
        <v>613</v>
      </c>
      <c r="G52" s="195">
        <v>1226</v>
      </c>
      <c r="H52" s="196">
        <f t="shared" si="0"/>
        <v>1</v>
      </c>
      <c r="I52" s="197">
        <v>613</v>
      </c>
      <c r="J52" s="198">
        <f t="shared" si="1"/>
        <v>1</v>
      </c>
      <c r="K52" s="197">
        <v>613</v>
      </c>
      <c r="L52" s="199" t="s">
        <v>639</v>
      </c>
    </row>
    <row r="53" spans="1:12" hidden="1">
      <c r="A53" s="191">
        <v>52</v>
      </c>
      <c r="B53" s="192" t="s">
        <v>685</v>
      </c>
      <c r="C53" s="193" t="s">
        <v>686</v>
      </c>
      <c r="D53" s="193" t="s">
        <v>687</v>
      </c>
      <c r="E53" s="193">
        <v>1</v>
      </c>
      <c r="F53" s="194">
        <v>267.5</v>
      </c>
      <c r="G53" s="195">
        <v>267.5</v>
      </c>
      <c r="H53" s="196">
        <f t="shared" si="0"/>
        <v>0</v>
      </c>
      <c r="I53" s="197">
        <v>0</v>
      </c>
      <c r="J53" s="198">
        <f t="shared" si="1"/>
        <v>1</v>
      </c>
      <c r="K53" s="197">
        <v>267.5</v>
      </c>
      <c r="L53" s="199" t="s">
        <v>639</v>
      </c>
    </row>
    <row r="54" spans="1:12" hidden="1">
      <c r="A54" s="191">
        <v>53</v>
      </c>
      <c r="B54" s="192" t="s">
        <v>166</v>
      </c>
      <c r="C54" s="193" t="s">
        <v>167</v>
      </c>
      <c r="D54" s="193" t="s">
        <v>168</v>
      </c>
      <c r="E54" s="193">
        <v>7</v>
      </c>
      <c r="F54" s="194">
        <v>147.4</v>
      </c>
      <c r="G54" s="195">
        <v>1031.8</v>
      </c>
      <c r="H54" s="196">
        <f t="shared" si="0"/>
        <v>7.0000000000000009</v>
      </c>
      <c r="I54" s="197">
        <v>1031.8000000000002</v>
      </c>
      <c r="J54" s="198">
        <f t="shared" si="1"/>
        <v>0</v>
      </c>
      <c r="K54" s="197">
        <v>0</v>
      </c>
      <c r="L54" s="199" t="s">
        <v>639</v>
      </c>
    </row>
    <row r="55" spans="1:12" hidden="1">
      <c r="A55" s="191">
        <v>54</v>
      </c>
      <c r="B55" s="192" t="s">
        <v>688</v>
      </c>
      <c r="C55" s="193" t="s">
        <v>689</v>
      </c>
      <c r="D55" s="193" t="s">
        <v>690</v>
      </c>
      <c r="E55" s="193">
        <v>2</v>
      </c>
      <c r="F55" s="194">
        <v>53.8</v>
      </c>
      <c r="G55" s="195">
        <v>107.6</v>
      </c>
      <c r="H55" s="196">
        <f t="shared" si="0"/>
        <v>2</v>
      </c>
      <c r="I55" s="197">
        <v>107.6</v>
      </c>
      <c r="J55" s="198">
        <f t="shared" si="1"/>
        <v>0</v>
      </c>
      <c r="K55" s="197">
        <v>0</v>
      </c>
      <c r="L55" s="199" t="s">
        <v>639</v>
      </c>
    </row>
    <row r="56" spans="1:12" hidden="1">
      <c r="A56" s="191">
        <v>55</v>
      </c>
      <c r="B56" s="192" t="s">
        <v>691</v>
      </c>
      <c r="C56" s="193" t="s">
        <v>692</v>
      </c>
      <c r="D56" s="193" t="s">
        <v>693</v>
      </c>
      <c r="E56" s="193">
        <v>1</v>
      </c>
      <c r="F56" s="194">
        <v>53.8</v>
      </c>
      <c r="G56" s="195">
        <v>53.8</v>
      </c>
      <c r="H56" s="196">
        <f t="shared" si="0"/>
        <v>1</v>
      </c>
      <c r="I56" s="197">
        <v>53.8</v>
      </c>
      <c r="J56" s="198">
        <f t="shared" si="1"/>
        <v>0</v>
      </c>
      <c r="K56" s="197">
        <v>0</v>
      </c>
      <c r="L56" s="199" t="s">
        <v>639</v>
      </c>
    </row>
    <row r="57" spans="1:12" hidden="1">
      <c r="A57" s="191">
        <v>56</v>
      </c>
      <c r="B57" s="192" t="s">
        <v>694</v>
      </c>
      <c r="C57" s="193" t="s">
        <v>695</v>
      </c>
      <c r="D57" s="193" t="s">
        <v>696</v>
      </c>
      <c r="E57" s="193">
        <v>1</v>
      </c>
      <c r="F57" s="194">
        <v>17.2</v>
      </c>
      <c r="G57" s="195">
        <v>17.2</v>
      </c>
      <c r="H57" s="196">
        <f t="shared" si="0"/>
        <v>0</v>
      </c>
      <c r="I57" s="197">
        <v>0</v>
      </c>
      <c r="J57" s="198">
        <f t="shared" si="1"/>
        <v>1</v>
      </c>
      <c r="K57" s="197">
        <v>17.2</v>
      </c>
      <c r="L57" s="199" t="s">
        <v>639</v>
      </c>
    </row>
    <row r="58" spans="1:12" hidden="1">
      <c r="A58" s="191">
        <v>57</v>
      </c>
      <c r="B58" s="192" t="s">
        <v>697</v>
      </c>
      <c r="C58" s="193" t="s">
        <v>698</v>
      </c>
      <c r="D58" s="193" t="s">
        <v>699</v>
      </c>
      <c r="E58" s="193">
        <v>1</v>
      </c>
      <c r="F58" s="194">
        <v>123.7</v>
      </c>
      <c r="G58" s="195">
        <v>123.7</v>
      </c>
      <c r="H58" s="196">
        <f t="shared" si="0"/>
        <v>1</v>
      </c>
      <c r="I58" s="197">
        <v>123.7</v>
      </c>
      <c r="J58" s="198">
        <f t="shared" si="1"/>
        <v>0</v>
      </c>
      <c r="K58" s="197">
        <v>0</v>
      </c>
      <c r="L58" s="199" t="s">
        <v>639</v>
      </c>
    </row>
    <row r="59" spans="1:12" hidden="1">
      <c r="A59" s="191">
        <v>58</v>
      </c>
      <c r="B59" s="192" t="s">
        <v>700</v>
      </c>
      <c r="C59" s="193" t="s">
        <v>701</v>
      </c>
      <c r="D59" s="193" t="s">
        <v>702</v>
      </c>
      <c r="E59" s="193">
        <v>1</v>
      </c>
      <c r="F59" s="194">
        <v>48.6</v>
      </c>
      <c r="G59" s="195">
        <v>48.6</v>
      </c>
      <c r="H59" s="196">
        <f t="shared" si="0"/>
        <v>1</v>
      </c>
      <c r="I59" s="197">
        <v>48.6</v>
      </c>
      <c r="J59" s="198">
        <f t="shared" si="1"/>
        <v>0</v>
      </c>
      <c r="K59" s="197">
        <v>0</v>
      </c>
      <c r="L59" s="199" t="s">
        <v>639</v>
      </c>
    </row>
    <row r="60" spans="1:12" hidden="1">
      <c r="A60" s="191">
        <v>59</v>
      </c>
      <c r="B60" s="192" t="s">
        <v>703</v>
      </c>
      <c r="C60" s="193" t="s">
        <v>704</v>
      </c>
      <c r="D60" s="193" t="s">
        <v>705</v>
      </c>
      <c r="E60" s="193">
        <v>1</v>
      </c>
      <c r="F60" s="194">
        <v>30.8</v>
      </c>
      <c r="G60" s="195">
        <v>30.8</v>
      </c>
      <c r="H60" s="196">
        <f t="shared" si="0"/>
        <v>1</v>
      </c>
      <c r="I60" s="197">
        <v>30.8</v>
      </c>
      <c r="J60" s="198">
        <f t="shared" si="1"/>
        <v>0</v>
      </c>
      <c r="K60" s="197">
        <v>0</v>
      </c>
      <c r="L60" s="199" t="s">
        <v>639</v>
      </c>
    </row>
    <row r="61" spans="1:12" hidden="1">
      <c r="A61" s="191">
        <v>60</v>
      </c>
      <c r="B61" s="192" t="s">
        <v>706</v>
      </c>
      <c r="C61" s="193" t="s">
        <v>707</v>
      </c>
      <c r="D61" s="193" t="s">
        <v>708</v>
      </c>
      <c r="E61" s="193">
        <v>5</v>
      </c>
      <c r="F61" s="194">
        <v>100</v>
      </c>
      <c r="G61" s="195">
        <v>500</v>
      </c>
      <c r="H61" s="196">
        <f t="shared" si="0"/>
        <v>5</v>
      </c>
      <c r="I61" s="197">
        <v>500</v>
      </c>
      <c r="J61" s="198">
        <f t="shared" si="1"/>
        <v>0</v>
      </c>
      <c r="K61" s="197">
        <v>0</v>
      </c>
      <c r="L61" s="199" t="s">
        <v>639</v>
      </c>
    </row>
    <row r="62" spans="1:12" hidden="1">
      <c r="A62" s="191">
        <v>61</v>
      </c>
      <c r="B62" s="192" t="s">
        <v>709</v>
      </c>
      <c r="C62" s="193" t="s">
        <v>710</v>
      </c>
      <c r="D62" s="193" t="s">
        <v>711</v>
      </c>
      <c r="E62" s="193">
        <v>1</v>
      </c>
      <c r="F62" s="194">
        <v>101.8</v>
      </c>
      <c r="G62" s="195">
        <v>101.8</v>
      </c>
      <c r="H62" s="196">
        <f t="shared" si="0"/>
        <v>1</v>
      </c>
      <c r="I62" s="197">
        <v>101.8</v>
      </c>
      <c r="J62" s="198">
        <f t="shared" si="1"/>
        <v>0</v>
      </c>
      <c r="K62" s="197">
        <v>0</v>
      </c>
      <c r="L62" s="199" t="s">
        <v>639</v>
      </c>
    </row>
    <row r="63" spans="1:12" hidden="1">
      <c r="A63" s="191">
        <v>62</v>
      </c>
      <c r="B63" s="192" t="s">
        <v>712</v>
      </c>
      <c r="C63" s="193" t="s">
        <v>713</v>
      </c>
      <c r="D63" s="193" t="s">
        <v>714</v>
      </c>
      <c r="E63" s="193">
        <v>2</v>
      </c>
      <c r="F63" s="194">
        <v>44.9</v>
      </c>
      <c r="G63" s="195">
        <v>89.8</v>
      </c>
      <c r="H63" s="196">
        <f t="shared" si="0"/>
        <v>2</v>
      </c>
      <c r="I63" s="197">
        <v>89.8</v>
      </c>
      <c r="J63" s="198">
        <f t="shared" si="1"/>
        <v>0</v>
      </c>
      <c r="K63" s="197">
        <v>0</v>
      </c>
      <c r="L63" s="199" t="s">
        <v>639</v>
      </c>
    </row>
    <row r="64" spans="1:12" hidden="1">
      <c r="A64" s="191">
        <v>63</v>
      </c>
      <c r="B64" s="192" t="s">
        <v>715</v>
      </c>
      <c r="C64" s="193" t="s">
        <v>716</v>
      </c>
      <c r="D64" s="193" t="s">
        <v>717</v>
      </c>
      <c r="E64" s="193">
        <v>3</v>
      </c>
      <c r="F64" s="194">
        <v>46</v>
      </c>
      <c r="G64" s="195">
        <v>138</v>
      </c>
      <c r="H64" s="196">
        <f t="shared" si="0"/>
        <v>3</v>
      </c>
      <c r="I64" s="197">
        <v>138</v>
      </c>
      <c r="J64" s="198">
        <f t="shared" si="1"/>
        <v>0</v>
      </c>
      <c r="K64" s="197">
        <v>0</v>
      </c>
      <c r="L64" s="199" t="s">
        <v>639</v>
      </c>
    </row>
    <row r="65" spans="1:12" hidden="1">
      <c r="A65" s="191">
        <v>64</v>
      </c>
      <c r="B65" s="192" t="s">
        <v>718</v>
      </c>
      <c r="C65" s="193" t="s">
        <v>719</v>
      </c>
      <c r="D65" s="193" t="s">
        <v>720</v>
      </c>
      <c r="E65" s="193">
        <v>1</v>
      </c>
      <c r="F65" s="194">
        <v>39.299999999999997</v>
      </c>
      <c r="G65" s="195">
        <v>39.299999999999997</v>
      </c>
      <c r="H65" s="196">
        <f t="shared" si="0"/>
        <v>1</v>
      </c>
      <c r="I65" s="197">
        <v>39.299999999999997</v>
      </c>
      <c r="J65" s="198">
        <f t="shared" si="1"/>
        <v>0</v>
      </c>
      <c r="K65" s="197">
        <v>0</v>
      </c>
      <c r="L65" s="199" t="s">
        <v>639</v>
      </c>
    </row>
    <row r="66" spans="1:12" hidden="1">
      <c r="A66" s="191">
        <v>65</v>
      </c>
      <c r="B66" s="192" t="s">
        <v>721</v>
      </c>
      <c r="C66" s="193" t="s">
        <v>722</v>
      </c>
      <c r="D66" s="193" t="s">
        <v>723</v>
      </c>
      <c r="E66" s="193">
        <v>1</v>
      </c>
      <c r="F66" s="194">
        <v>47.5</v>
      </c>
      <c r="G66" s="195">
        <v>47.5</v>
      </c>
      <c r="H66" s="196">
        <f t="shared" si="0"/>
        <v>1</v>
      </c>
      <c r="I66" s="197">
        <v>47.5</v>
      </c>
      <c r="J66" s="198">
        <f t="shared" si="1"/>
        <v>0</v>
      </c>
      <c r="K66" s="197">
        <v>0</v>
      </c>
      <c r="L66" s="199" t="s">
        <v>639</v>
      </c>
    </row>
    <row r="67" spans="1:12" hidden="1">
      <c r="A67" s="191">
        <v>66</v>
      </c>
      <c r="B67" s="192" t="s">
        <v>724</v>
      </c>
      <c r="C67" s="193" t="s">
        <v>725</v>
      </c>
      <c r="D67" s="193" t="s">
        <v>726</v>
      </c>
      <c r="E67" s="193">
        <v>1</v>
      </c>
      <c r="F67" s="194">
        <v>29.7</v>
      </c>
      <c r="G67" s="195">
        <v>29.7</v>
      </c>
      <c r="H67" s="196">
        <f t="shared" ref="H67:H130" si="2">I67/F67</f>
        <v>1</v>
      </c>
      <c r="I67" s="197">
        <v>29.7</v>
      </c>
      <c r="J67" s="198">
        <f t="shared" ref="J67:J130" si="3">K67/F67</f>
        <v>0</v>
      </c>
      <c r="K67" s="197">
        <v>0</v>
      </c>
      <c r="L67" s="199" t="s">
        <v>639</v>
      </c>
    </row>
    <row r="68" spans="1:12" hidden="1">
      <c r="A68" s="191">
        <v>67</v>
      </c>
      <c r="B68" s="192" t="s">
        <v>727</v>
      </c>
      <c r="C68" s="193" t="s">
        <v>728</v>
      </c>
      <c r="D68" s="193" t="s">
        <v>729</v>
      </c>
      <c r="E68" s="193">
        <v>10</v>
      </c>
      <c r="F68" s="194">
        <v>105.4</v>
      </c>
      <c r="G68" s="195">
        <v>1054</v>
      </c>
      <c r="H68" s="196">
        <f t="shared" si="2"/>
        <v>1</v>
      </c>
      <c r="I68" s="197">
        <v>105.4</v>
      </c>
      <c r="J68" s="198">
        <f t="shared" si="3"/>
        <v>9</v>
      </c>
      <c r="K68" s="197">
        <v>948.6</v>
      </c>
      <c r="L68" s="199" t="s">
        <v>639</v>
      </c>
    </row>
    <row r="69" spans="1:12" hidden="1">
      <c r="A69" s="191">
        <v>68</v>
      </c>
      <c r="B69" s="192" t="s">
        <v>730</v>
      </c>
      <c r="C69" s="193" t="s">
        <v>731</v>
      </c>
      <c r="D69" s="193" t="s">
        <v>732</v>
      </c>
      <c r="E69" s="193">
        <v>1</v>
      </c>
      <c r="F69" s="194">
        <v>109.1</v>
      </c>
      <c r="G69" s="195">
        <v>109.1</v>
      </c>
      <c r="H69" s="196">
        <f t="shared" si="2"/>
        <v>1</v>
      </c>
      <c r="I69" s="197">
        <v>109.1</v>
      </c>
      <c r="J69" s="198">
        <f t="shared" si="3"/>
        <v>0</v>
      </c>
      <c r="K69" s="197">
        <v>0</v>
      </c>
      <c r="L69" s="199" t="s">
        <v>639</v>
      </c>
    </row>
    <row r="70" spans="1:12" hidden="1">
      <c r="A70" s="191">
        <v>69</v>
      </c>
      <c r="B70" s="192" t="s">
        <v>733</v>
      </c>
      <c r="C70" s="193" t="s">
        <v>734</v>
      </c>
      <c r="D70" s="193" t="s">
        <v>735</v>
      </c>
      <c r="E70" s="193">
        <v>1</v>
      </c>
      <c r="F70" s="194">
        <v>109.1</v>
      </c>
      <c r="G70" s="195">
        <v>109.1</v>
      </c>
      <c r="H70" s="196">
        <f t="shared" si="2"/>
        <v>1</v>
      </c>
      <c r="I70" s="197">
        <v>109.1</v>
      </c>
      <c r="J70" s="198">
        <f t="shared" si="3"/>
        <v>0</v>
      </c>
      <c r="K70" s="197">
        <v>0</v>
      </c>
      <c r="L70" s="199" t="s">
        <v>639</v>
      </c>
    </row>
    <row r="71" spans="1:12" hidden="1">
      <c r="A71" s="191">
        <v>70</v>
      </c>
      <c r="B71" s="192" t="s">
        <v>736</v>
      </c>
      <c r="C71" s="193" t="s">
        <v>737</v>
      </c>
      <c r="D71" s="193" t="s">
        <v>738</v>
      </c>
      <c r="E71" s="193">
        <v>4</v>
      </c>
      <c r="F71" s="194">
        <v>50.3</v>
      </c>
      <c r="G71" s="195">
        <v>201.2</v>
      </c>
      <c r="H71" s="196">
        <f t="shared" si="2"/>
        <v>4</v>
      </c>
      <c r="I71" s="197">
        <v>201.2</v>
      </c>
      <c r="J71" s="198">
        <f t="shared" si="3"/>
        <v>0</v>
      </c>
      <c r="K71" s="197">
        <v>0</v>
      </c>
      <c r="L71" s="199" t="s">
        <v>639</v>
      </c>
    </row>
    <row r="72" spans="1:12" hidden="1">
      <c r="A72" s="191">
        <v>71</v>
      </c>
      <c r="B72" s="192" t="s">
        <v>739</v>
      </c>
      <c r="C72" s="193" t="s">
        <v>740</v>
      </c>
      <c r="D72" s="193" t="s">
        <v>741</v>
      </c>
      <c r="E72" s="193">
        <v>1</v>
      </c>
      <c r="F72" s="194">
        <v>39.299999999999997</v>
      </c>
      <c r="G72" s="195">
        <v>39.299999999999997</v>
      </c>
      <c r="H72" s="196">
        <f t="shared" si="2"/>
        <v>1</v>
      </c>
      <c r="I72" s="197">
        <v>39.299999999999997</v>
      </c>
      <c r="J72" s="198">
        <f t="shared" si="3"/>
        <v>0</v>
      </c>
      <c r="K72" s="197">
        <v>0</v>
      </c>
      <c r="L72" s="199" t="s">
        <v>639</v>
      </c>
    </row>
    <row r="73" spans="1:12" hidden="1">
      <c r="A73" s="191">
        <v>72</v>
      </c>
      <c r="B73" s="192" t="s">
        <v>742</v>
      </c>
      <c r="C73" s="193" t="s">
        <v>743</v>
      </c>
      <c r="D73" s="193" t="s">
        <v>744</v>
      </c>
      <c r="E73" s="193">
        <v>1</v>
      </c>
      <c r="F73" s="194">
        <v>47.5</v>
      </c>
      <c r="G73" s="195">
        <v>47.5</v>
      </c>
      <c r="H73" s="196">
        <f t="shared" si="2"/>
        <v>1</v>
      </c>
      <c r="I73" s="197">
        <v>47.5</v>
      </c>
      <c r="J73" s="198">
        <f t="shared" si="3"/>
        <v>0</v>
      </c>
      <c r="K73" s="197">
        <v>0</v>
      </c>
      <c r="L73" s="199" t="s">
        <v>639</v>
      </c>
    </row>
    <row r="74" spans="1:12" hidden="1">
      <c r="A74" s="191">
        <v>73</v>
      </c>
      <c r="B74" s="192" t="s">
        <v>745</v>
      </c>
      <c r="C74" s="193" t="s">
        <v>746</v>
      </c>
      <c r="D74" s="193" t="s">
        <v>747</v>
      </c>
      <c r="E74" s="193">
        <v>1</v>
      </c>
      <c r="F74" s="194">
        <v>29.7</v>
      </c>
      <c r="G74" s="195">
        <v>29.7</v>
      </c>
      <c r="H74" s="196">
        <f t="shared" si="2"/>
        <v>1</v>
      </c>
      <c r="I74" s="197">
        <v>29.7</v>
      </c>
      <c r="J74" s="198">
        <f t="shared" si="3"/>
        <v>0</v>
      </c>
      <c r="K74" s="197">
        <v>0</v>
      </c>
      <c r="L74" s="199" t="s">
        <v>639</v>
      </c>
    </row>
    <row r="75" spans="1:12" hidden="1">
      <c r="A75" s="191">
        <v>74</v>
      </c>
      <c r="B75" s="192" t="s">
        <v>748</v>
      </c>
      <c r="C75" s="193" t="s">
        <v>749</v>
      </c>
      <c r="D75" s="193" t="s">
        <v>750</v>
      </c>
      <c r="E75" s="193">
        <v>3</v>
      </c>
      <c r="F75" s="194">
        <v>5.7</v>
      </c>
      <c r="G75" s="195">
        <v>17.100000000000001</v>
      </c>
      <c r="H75" s="196">
        <f t="shared" si="2"/>
        <v>3</v>
      </c>
      <c r="I75" s="197">
        <v>17.100000000000001</v>
      </c>
      <c r="J75" s="198">
        <f t="shared" si="3"/>
        <v>0</v>
      </c>
      <c r="K75" s="197">
        <v>0</v>
      </c>
      <c r="L75" s="199" t="s">
        <v>639</v>
      </c>
    </row>
    <row r="76" spans="1:12" hidden="1">
      <c r="A76" s="191">
        <v>75</v>
      </c>
      <c r="B76" s="192" t="s">
        <v>169</v>
      </c>
      <c r="C76" s="193" t="s">
        <v>170</v>
      </c>
      <c r="D76" s="193" t="s">
        <v>171</v>
      </c>
      <c r="E76" s="193">
        <v>13</v>
      </c>
      <c r="F76" s="194">
        <v>117.1</v>
      </c>
      <c r="G76" s="195">
        <v>1522.3</v>
      </c>
      <c r="H76" s="196">
        <f t="shared" si="2"/>
        <v>13</v>
      </c>
      <c r="I76" s="197">
        <v>1522.3</v>
      </c>
      <c r="J76" s="198">
        <f t="shared" si="3"/>
        <v>0</v>
      </c>
      <c r="K76" s="197">
        <v>0</v>
      </c>
      <c r="L76" s="199" t="s">
        <v>639</v>
      </c>
    </row>
    <row r="77" spans="1:12" hidden="1">
      <c r="A77" s="191">
        <v>76</v>
      </c>
      <c r="B77" s="192" t="s">
        <v>751</v>
      </c>
      <c r="C77" s="193" t="s">
        <v>752</v>
      </c>
      <c r="D77" s="193" t="s">
        <v>753</v>
      </c>
      <c r="E77" s="193">
        <v>1</v>
      </c>
      <c r="F77" s="194">
        <v>123.4</v>
      </c>
      <c r="G77" s="195">
        <v>123.4</v>
      </c>
      <c r="H77" s="196">
        <f t="shared" si="2"/>
        <v>1</v>
      </c>
      <c r="I77" s="197">
        <v>123.4</v>
      </c>
      <c r="J77" s="198">
        <f t="shared" si="3"/>
        <v>0</v>
      </c>
      <c r="K77" s="197">
        <v>0</v>
      </c>
      <c r="L77" s="199" t="s">
        <v>639</v>
      </c>
    </row>
    <row r="78" spans="1:12" hidden="1">
      <c r="A78" s="191">
        <v>77</v>
      </c>
      <c r="B78" s="192" t="s">
        <v>430</v>
      </c>
      <c r="C78" s="193" t="s">
        <v>431</v>
      </c>
      <c r="D78" s="193" t="s">
        <v>432</v>
      </c>
      <c r="E78" s="193">
        <v>6</v>
      </c>
      <c r="F78" s="194">
        <v>123.9</v>
      </c>
      <c r="G78" s="195">
        <v>743.40000000000009</v>
      </c>
      <c r="H78" s="196">
        <f t="shared" si="2"/>
        <v>4</v>
      </c>
      <c r="I78" s="197">
        <v>495.6</v>
      </c>
      <c r="J78" s="198">
        <f t="shared" si="3"/>
        <v>2.0000000000000004</v>
      </c>
      <c r="K78" s="197">
        <v>247.80000000000007</v>
      </c>
      <c r="L78" s="199" t="s">
        <v>639</v>
      </c>
    </row>
    <row r="79" spans="1:12" hidden="1">
      <c r="A79" s="191">
        <v>78</v>
      </c>
      <c r="B79" s="192" t="s">
        <v>172</v>
      </c>
      <c r="C79" s="193" t="s">
        <v>173</v>
      </c>
      <c r="D79" s="193" t="s">
        <v>174</v>
      </c>
      <c r="E79" s="193">
        <v>49</v>
      </c>
      <c r="F79" s="194">
        <v>123.4</v>
      </c>
      <c r="G79" s="195">
        <v>6046.6</v>
      </c>
      <c r="H79" s="196">
        <f t="shared" si="2"/>
        <v>45</v>
      </c>
      <c r="I79" s="197">
        <v>5553</v>
      </c>
      <c r="J79" s="198">
        <f t="shared" si="3"/>
        <v>4.0000000000000027</v>
      </c>
      <c r="K79" s="197">
        <v>493.60000000000036</v>
      </c>
      <c r="L79" s="199" t="s">
        <v>639</v>
      </c>
    </row>
    <row r="80" spans="1:12" hidden="1">
      <c r="A80" s="191">
        <v>79</v>
      </c>
      <c r="B80" s="192" t="s">
        <v>754</v>
      </c>
      <c r="C80" s="193" t="s">
        <v>755</v>
      </c>
      <c r="D80" s="193" t="s">
        <v>756</v>
      </c>
      <c r="E80" s="193">
        <v>1</v>
      </c>
      <c r="F80" s="194">
        <v>3763.7</v>
      </c>
      <c r="G80" s="195">
        <v>3763.7</v>
      </c>
      <c r="H80" s="196">
        <f t="shared" si="2"/>
        <v>1</v>
      </c>
      <c r="I80" s="197">
        <v>3763.7</v>
      </c>
      <c r="J80" s="198">
        <f t="shared" si="3"/>
        <v>0</v>
      </c>
      <c r="K80" s="197">
        <v>0</v>
      </c>
      <c r="L80" s="199" t="s">
        <v>757</v>
      </c>
    </row>
    <row r="81" spans="1:12" hidden="1">
      <c r="A81" s="191">
        <v>80</v>
      </c>
      <c r="B81" s="192" t="s">
        <v>758</v>
      </c>
      <c r="C81" s="193" t="s">
        <v>759</v>
      </c>
      <c r="D81" s="193" t="s">
        <v>760</v>
      </c>
      <c r="E81" s="193">
        <v>1</v>
      </c>
      <c r="F81" s="194">
        <v>3796.9</v>
      </c>
      <c r="G81" s="195">
        <v>3796.9</v>
      </c>
      <c r="H81" s="196">
        <f t="shared" si="2"/>
        <v>1</v>
      </c>
      <c r="I81" s="197">
        <v>3796.9</v>
      </c>
      <c r="J81" s="198">
        <f t="shared" si="3"/>
        <v>0</v>
      </c>
      <c r="K81" s="197">
        <v>0</v>
      </c>
      <c r="L81" s="199" t="s">
        <v>757</v>
      </c>
    </row>
    <row r="82" spans="1:12" hidden="1">
      <c r="A82" s="191">
        <v>81</v>
      </c>
      <c r="B82" s="192" t="s">
        <v>761</v>
      </c>
      <c r="C82" s="193" t="s">
        <v>762</v>
      </c>
      <c r="D82" s="193" t="s">
        <v>763</v>
      </c>
      <c r="E82" s="193">
        <v>1</v>
      </c>
      <c r="F82" s="194">
        <v>3785.1</v>
      </c>
      <c r="G82" s="195">
        <v>3785.1</v>
      </c>
      <c r="H82" s="196">
        <f t="shared" si="2"/>
        <v>1</v>
      </c>
      <c r="I82" s="197">
        <v>3785.1</v>
      </c>
      <c r="J82" s="198">
        <f t="shared" si="3"/>
        <v>0</v>
      </c>
      <c r="K82" s="197">
        <v>0</v>
      </c>
      <c r="L82" s="199" t="s">
        <v>757</v>
      </c>
    </row>
    <row r="83" spans="1:12" hidden="1">
      <c r="A83" s="191">
        <v>82</v>
      </c>
      <c r="B83" s="192" t="s">
        <v>764</v>
      </c>
      <c r="C83" s="193" t="s">
        <v>765</v>
      </c>
      <c r="D83" s="193" t="s">
        <v>766</v>
      </c>
      <c r="E83" s="193">
        <v>1</v>
      </c>
      <c r="F83" s="194">
        <v>3796.9</v>
      </c>
      <c r="G83" s="195">
        <v>3796.9</v>
      </c>
      <c r="H83" s="196">
        <f t="shared" si="2"/>
        <v>1</v>
      </c>
      <c r="I83" s="197">
        <v>3796.9</v>
      </c>
      <c r="J83" s="198">
        <f t="shared" si="3"/>
        <v>0</v>
      </c>
      <c r="K83" s="197">
        <v>0</v>
      </c>
      <c r="L83" s="199" t="s">
        <v>757</v>
      </c>
    </row>
    <row r="84" spans="1:12" hidden="1">
      <c r="A84" s="191">
        <v>83</v>
      </c>
      <c r="B84" s="192" t="s">
        <v>767</v>
      </c>
      <c r="C84" s="193" t="s">
        <v>768</v>
      </c>
      <c r="D84" s="193" t="s">
        <v>769</v>
      </c>
      <c r="E84" s="193">
        <v>5</v>
      </c>
      <c r="F84" s="194">
        <v>3763.7</v>
      </c>
      <c r="G84" s="195">
        <v>18818.5</v>
      </c>
      <c r="H84" s="196">
        <f t="shared" si="2"/>
        <v>5</v>
      </c>
      <c r="I84" s="197">
        <v>18818.5</v>
      </c>
      <c r="J84" s="198">
        <f t="shared" si="3"/>
        <v>0</v>
      </c>
      <c r="K84" s="197">
        <v>0</v>
      </c>
      <c r="L84" s="199" t="s">
        <v>757</v>
      </c>
    </row>
    <row r="85" spans="1:12" hidden="1">
      <c r="A85" s="191">
        <v>84</v>
      </c>
      <c r="B85" s="192" t="s">
        <v>770</v>
      </c>
      <c r="C85" s="193" t="s">
        <v>771</v>
      </c>
      <c r="D85" s="193" t="s">
        <v>772</v>
      </c>
      <c r="E85" s="193">
        <v>1</v>
      </c>
      <c r="F85" s="194">
        <v>3757.4</v>
      </c>
      <c r="G85" s="195">
        <v>3757.4</v>
      </c>
      <c r="H85" s="196">
        <f t="shared" si="2"/>
        <v>1</v>
      </c>
      <c r="I85" s="197">
        <v>3757.4</v>
      </c>
      <c r="J85" s="198">
        <f t="shared" si="3"/>
        <v>0</v>
      </c>
      <c r="K85" s="197">
        <v>0</v>
      </c>
      <c r="L85" s="199" t="s">
        <v>757</v>
      </c>
    </row>
    <row r="86" spans="1:12" hidden="1">
      <c r="A86" s="191">
        <v>85</v>
      </c>
      <c r="B86" s="192" t="s">
        <v>773</v>
      </c>
      <c r="C86" s="193" t="s">
        <v>774</v>
      </c>
      <c r="D86" s="193" t="s">
        <v>775</v>
      </c>
      <c r="E86" s="193">
        <v>1</v>
      </c>
      <c r="F86" s="194">
        <v>1643</v>
      </c>
      <c r="G86" s="195">
        <v>1643</v>
      </c>
      <c r="H86" s="196">
        <f t="shared" si="2"/>
        <v>1</v>
      </c>
      <c r="I86" s="197">
        <v>1643</v>
      </c>
      <c r="J86" s="198">
        <f t="shared" si="3"/>
        <v>0</v>
      </c>
      <c r="K86" s="197">
        <v>0</v>
      </c>
      <c r="L86" s="199" t="s">
        <v>757</v>
      </c>
    </row>
    <row r="87" spans="1:12" hidden="1">
      <c r="A87" s="191">
        <v>86</v>
      </c>
      <c r="B87" s="192" t="s">
        <v>776</v>
      </c>
      <c r="C87" s="193" t="s">
        <v>777</v>
      </c>
      <c r="D87" s="193" t="s">
        <v>778</v>
      </c>
      <c r="E87" s="193">
        <v>1</v>
      </c>
      <c r="F87" s="194">
        <v>1655.1</v>
      </c>
      <c r="G87" s="195">
        <v>1655.1</v>
      </c>
      <c r="H87" s="196">
        <f t="shared" si="2"/>
        <v>1</v>
      </c>
      <c r="I87" s="197">
        <v>1655.1</v>
      </c>
      <c r="J87" s="198">
        <f t="shared" si="3"/>
        <v>0</v>
      </c>
      <c r="K87" s="197">
        <v>0</v>
      </c>
      <c r="L87" s="199" t="s">
        <v>757</v>
      </c>
    </row>
    <row r="88" spans="1:12" hidden="1">
      <c r="A88" s="191">
        <v>87</v>
      </c>
      <c r="B88" s="192" t="s">
        <v>779</v>
      </c>
      <c r="C88" s="193" t="s">
        <v>780</v>
      </c>
      <c r="D88" s="193" t="s">
        <v>781</v>
      </c>
      <c r="E88" s="193">
        <v>2</v>
      </c>
      <c r="F88" s="194">
        <v>1636.9</v>
      </c>
      <c r="G88" s="195">
        <v>3273.8</v>
      </c>
      <c r="H88" s="196">
        <f t="shared" si="2"/>
        <v>2</v>
      </c>
      <c r="I88" s="197">
        <v>3273.8</v>
      </c>
      <c r="J88" s="198">
        <f t="shared" si="3"/>
        <v>0</v>
      </c>
      <c r="K88" s="197">
        <v>0</v>
      </c>
      <c r="L88" s="199" t="s">
        <v>757</v>
      </c>
    </row>
    <row r="89" spans="1:12" hidden="1">
      <c r="A89" s="191">
        <v>88</v>
      </c>
      <c r="B89" s="192" t="s">
        <v>782</v>
      </c>
      <c r="C89" s="193" t="s">
        <v>783</v>
      </c>
      <c r="D89" s="193" t="s">
        <v>784</v>
      </c>
      <c r="E89" s="193">
        <v>1</v>
      </c>
      <c r="F89" s="194">
        <v>1636.9</v>
      </c>
      <c r="G89" s="195">
        <v>1636.9</v>
      </c>
      <c r="H89" s="196">
        <f t="shared" si="2"/>
        <v>1</v>
      </c>
      <c r="I89" s="197">
        <v>1636.9</v>
      </c>
      <c r="J89" s="198">
        <f t="shared" si="3"/>
        <v>0</v>
      </c>
      <c r="K89" s="197">
        <v>0</v>
      </c>
      <c r="L89" s="199" t="s">
        <v>757</v>
      </c>
    </row>
    <row r="90" spans="1:12" hidden="1">
      <c r="A90" s="191">
        <v>89</v>
      </c>
      <c r="B90" s="192" t="s">
        <v>175</v>
      </c>
      <c r="C90" s="193" t="s">
        <v>176</v>
      </c>
      <c r="D90" s="193" t="s">
        <v>177</v>
      </c>
      <c r="E90" s="193">
        <v>1</v>
      </c>
      <c r="F90" s="194">
        <v>792.4</v>
      </c>
      <c r="G90" s="195">
        <v>792.4</v>
      </c>
      <c r="H90" s="196">
        <f t="shared" si="2"/>
        <v>0</v>
      </c>
      <c r="I90" s="197">
        <v>0</v>
      </c>
      <c r="J90" s="198">
        <f t="shared" si="3"/>
        <v>1</v>
      </c>
      <c r="K90" s="197">
        <v>792.4</v>
      </c>
      <c r="L90" s="199" t="s">
        <v>639</v>
      </c>
    </row>
    <row r="91" spans="1:12" hidden="1">
      <c r="A91" s="191">
        <v>90</v>
      </c>
      <c r="B91" s="192" t="s">
        <v>178</v>
      </c>
      <c r="C91" s="193" t="s">
        <v>179</v>
      </c>
      <c r="D91" s="193" t="s">
        <v>180</v>
      </c>
      <c r="E91" s="193">
        <v>2</v>
      </c>
      <c r="F91" s="194">
        <v>1678.5</v>
      </c>
      <c r="G91" s="195">
        <v>3357</v>
      </c>
      <c r="H91" s="196">
        <f t="shared" si="2"/>
        <v>2</v>
      </c>
      <c r="I91" s="197">
        <v>3357</v>
      </c>
      <c r="J91" s="198">
        <f t="shared" si="3"/>
        <v>0</v>
      </c>
      <c r="K91" s="197">
        <v>0</v>
      </c>
      <c r="L91" s="199" t="s">
        <v>639</v>
      </c>
    </row>
    <row r="92" spans="1:12" hidden="1">
      <c r="A92" s="191">
        <v>91</v>
      </c>
      <c r="B92" s="192" t="s">
        <v>785</v>
      </c>
      <c r="C92" s="193" t="s">
        <v>786</v>
      </c>
      <c r="D92" s="193" t="s">
        <v>787</v>
      </c>
      <c r="E92" s="193">
        <v>1</v>
      </c>
      <c r="F92" s="194">
        <v>28.6</v>
      </c>
      <c r="G92" s="195">
        <v>28.6</v>
      </c>
      <c r="H92" s="196">
        <f t="shared" si="2"/>
        <v>0</v>
      </c>
      <c r="I92" s="197">
        <v>0</v>
      </c>
      <c r="J92" s="198">
        <f t="shared" si="3"/>
        <v>1</v>
      </c>
      <c r="K92" s="197">
        <v>28.6</v>
      </c>
      <c r="L92" s="199" t="s">
        <v>757</v>
      </c>
    </row>
    <row r="93" spans="1:12" hidden="1">
      <c r="A93" s="191">
        <v>92</v>
      </c>
      <c r="B93" s="192" t="s">
        <v>788</v>
      </c>
      <c r="C93" s="193" t="s">
        <v>789</v>
      </c>
      <c r="D93" s="193" t="s">
        <v>790</v>
      </c>
      <c r="E93" s="193">
        <v>1</v>
      </c>
      <c r="F93" s="194">
        <v>28.5</v>
      </c>
      <c r="G93" s="195">
        <v>28.5</v>
      </c>
      <c r="H93" s="196">
        <f t="shared" si="2"/>
        <v>0</v>
      </c>
      <c r="I93" s="197">
        <v>0</v>
      </c>
      <c r="J93" s="198">
        <f t="shared" si="3"/>
        <v>1</v>
      </c>
      <c r="K93" s="197">
        <v>28.5</v>
      </c>
      <c r="L93" s="199" t="s">
        <v>757</v>
      </c>
    </row>
    <row r="94" spans="1:12" hidden="1">
      <c r="A94" s="191">
        <v>93</v>
      </c>
      <c r="B94" s="192" t="s">
        <v>791</v>
      </c>
      <c r="C94" s="193" t="s">
        <v>792</v>
      </c>
      <c r="D94" s="193" t="s">
        <v>793</v>
      </c>
      <c r="E94" s="193">
        <v>6</v>
      </c>
      <c r="F94" s="194">
        <v>27.1</v>
      </c>
      <c r="G94" s="195">
        <v>162.60000000000002</v>
      </c>
      <c r="H94" s="196">
        <f t="shared" si="2"/>
        <v>0</v>
      </c>
      <c r="I94" s="197">
        <v>0</v>
      </c>
      <c r="J94" s="198">
        <f t="shared" si="3"/>
        <v>6.0000000000000009</v>
      </c>
      <c r="K94" s="197">
        <v>162.60000000000002</v>
      </c>
      <c r="L94" s="199" t="s">
        <v>757</v>
      </c>
    </row>
    <row r="95" spans="1:12" hidden="1">
      <c r="A95" s="191">
        <v>94</v>
      </c>
      <c r="B95" s="192" t="s">
        <v>794</v>
      </c>
      <c r="C95" s="193" t="s">
        <v>795</v>
      </c>
      <c r="D95" s="193" t="s">
        <v>796</v>
      </c>
      <c r="E95" s="193">
        <v>3</v>
      </c>
      <c r="F95" s="194">
        <v>18</v>
      </c>
      <c r="G95" s="195">
        <v>54</v>
      </c>
      <c r="H95" s="196">
        <f t="shared" si="2"/>
        <v>0</v>
      </c>
      <c r="I95" s="197">
        <v>0</v>
      </c>
      <c r="J95" s="198">
        <f t="shared" si="3"/>
        <v>3</v>
      </c>
      <c r="K95" s="197">
        <v>54</v>
      </c>
      <c r="L95" s="199" t="s">
        <v>639</v>
      </c>
    </row>
    <row r="96" spans="1:12" hidden="1">
      <c r="A96" s="191">
        <v>95</v>
      </c>
      <c r="B96" s="192" t="s">
        <v>797</v>
      </c>
      <c r="C96" s="193" t="s">
        <v>798</v>
      </c>
      <c r="D96" s="193" t="s">
        <v>799</v>
      </c>
      <c r="E96" s="193">
        <v>15</v>
      </c>
      <c r="F96" s="194">
        <v>15.8</v>
      </c>
      <c r="G96" s="195">
        <v>237</v>
      </c>
      <c r="H96" s="196">
        <f t="shared" si="2"/>
        <v>5</v>
      </c>
      <c r="I96" s="197">
        <v>79</v>
      </c>
      <c r="J96" s="198">
        <f t="shared" si="3"/>
        <v>10</v>
      </c>
      <c r="K96" s="197">
        <v>158</v>
      </c>
      <c r="L96" s="199" t="s">
        <v>639</v>
      </c>
    </row>
    <row r="97" spans="1:12" hidden="1">
      <c r="A97" s="191">
        <v>96</v>
      </c>
      <c r="B97" s="192" t="s">
        <v>800</v>
      </c>
      <c r="C97" s="193" t="s">
        <v>801</v>
      </c>
      <c r="D97" s="193" t="s">
        <v>802</v>
      </c>
      <c r="E97" s="193">
        <v>1</v>
      </c>
      <c r="F97" s="194">
        <v>18.5</v>
      </c>
      <c r="G97" s="195">
        <v>18.5</v>
      </c>
      <c r="H97" s="196">
        <f t="shared" si="2"/>
        <v>0</v>
      </c>
      <c r="I97" s="197">
        <v>0</v>
      </c>
      <c r="J97" s="198">
        <f t="shared" si="3"/>
        <v>1</v>
      </c>
      <c r="K97" s="197">
        <v>18.5</v>
      </c>
      <c r="L97" s="199" t="s">
        <v>639</v>
      </c>
    </row>
    <row r="98" spans="1:12" hidden="1">
      <c r="A98" s="191">
        <v>97</v>
      </c>
      <c r="B98" s="192" t="s">
        <v>803</v>
      </c>
      <c r="C98" s="193" t="s">
        <v>804</v>
      </c>
      <c r="D98" s="193" t="s">
        <v>805</v>
      </c>
      <c r="E98" s="193">
        <v>1</v>
      </c>
      <c r="F98" s="194">
        <v>12.1</v>
      </c>
      <c r="G98" s="195">
        <v>12.1</v>
      </c>
      <c r="H98" s="196">
        <f t="shared" si="2"/>
        <v>0</v>
      </c>
      <c r="I98" s="197">
        <v>0</v>
      </c>
      <c r="J98" s="198">
        <f t="shared" si="3"/>
        <v>1</v>
      </c>
      <c r="K98" s="197">
        <v>12.1</v>
      </c>
      <c r="L98" s="199" t="s">
        <v>639</v>
      </c>
    </row>
    <row r="99" spans="1:12" hidden="1">
      <c r="A99" s="191">
        <v>98</v>
      </c>
      <c r="B99" s="192" t="s">
        <v>806</v>
      </c>
      <c r="C99" s="193" t="s">
        <v>807</v>
      </c>
      <c r="D99" s="193" t="s">
        <v>808</v>
      </c>
      <c r="E99" s="193">
        <v>1</v>
      </c>
      <c r="F99" s="194">
        <v>15.4</v>
      </c>
      <c r="G99" s="195">
        <v>15.4</v>
      </c>
      <c r="H99" s="196">
        <f t="shared" si="2"/>
        <v>0</v>
      </c>
      <c r="I99" s="197">
        <v>0</v>
      </c>
      <c r="J99" s="198">
        <f t="shared" si="3"/>
        <v>1</v>
      </c>
      <c r="K99" s="197">
        <v>15.4</v>
      </c>
      <c r="L99" s="199" t="s">
        <v>639</v>
      </c>
    </row>
    <row r="100" spans="1:12" hidden="1">
      <c r="A100" s="191">
        <v>99</v>
      </c>
      <c r="B100" s="192" t="s">
        <v>809</v>
      </c>
      <c r="C100" s="193" t="s">
        <v>810</v>
      </c>
      <c r="D100" s="193" t="s">
        <v>811</v>
      </c>
      <c r="E100" s="193">
        <v>3</v>
      </c>
      <c r="F100" s="194">
        <v>49</v>
      </c>
      <c r="G100" s="195">
        <v>147</v>
      </c>
      <c r="H100" s="196">
        <f t="shared" si="2"/>
        <v>0</v>
      </c>
      <c r="I100" s="197">
        <v>0</v>
      </c>
      <c r="J100" s="198">
        <f t="shared" si="3"/>
        <v>3</v>
      </c>
      <c r="K100" s="197">
        <v>147</v>
      </c>
      <c r="L100" s="199" t="s">
        <v>639</v>
      </c>
    </row>
    <row r="101" spans="1:12" hidden="1">
      <c r="A101" s="191">
        <v>100</v>
      </c>
      <c r="B101" s="192" t="s">
        <v>812</v>
      </c>
      <c r="C101" s="193" t="s">
        <v>813</v>
      </c>
      <c r="D101" s="193" t="s">
        <v>814</v>
      </c>
      <c r="E101" s="193">
        <v>2</v>
      </c>
      <c r="F101" s="194">
        <v>45.6</v>
      </c>
      <c r="G101" s="195">
        <v>91.2</v>
      </c>
      <c r="H101" s="196">
        <f t="shared" si="2"/>
        <v>0</v>
      </c>
      <c r="I101" s="197">
        <v>0</v>
      </c>
      <c r="J101" s="198">
        <f t="shared" si="3"/>
        <v>2</v>
      </c>
      <c r="K101" s="197">
        <v>91.2</v>
      </c>
      <c r="L101" s="199" t="s">
        <v>639</v>
      </c>
    </row>
    <row r="102" spans="1:12" hidden="1">
      <c r="A102" s="191">
        <v>101</v>
      </c>
      <c r="B102" s="192" t="s">
        <v>815</v>
      </c>
      <c r="C102" s="193" t="s">
        <v>816</v>
      </c>
      <c r="D102" s="193" t="s">
        <v>817</v>
      </c>
      <c r="E102" s="193">
        <v>1</v>
      </c>
      <c r="F102" s="194">
        <v>45.6</v>
      </c>
      <c r="G102" s="195">
        <v>45.6</v>
      </c>
      <c r="H102" s="196">
        <f t="shared" si="2"/>
        <v>0</v>
      </c>
      <c r="I102" s="197">
        <v>0</v>
      </c>
      <c r="J102" s="198">
        <f t="shared" si="3"/>
        <v>1</v>
      </c>
      <c r="K102" s="197">
        <v>45.6</v>
      </c>
      <c r="L102" s="199" t="s">
        <v>639</v>
      </c>
    </row>
    <row r="103" spans="1:12" hidden="1">
      <c r="A103" s="191">
        <v>102</v>
      </c>
      <c r="B103" s="192" t="s">
        <v>818</v>
      </c>
      <c r="C103" s="193" t="s">
        <v>819</v>
      </c>
      <c r="D103" s="193" t="s">
        <v>820</v>
      </c>
      <c r="E103" s="193">
        <v>1</v>
      </c>
      <c r="F103" s="194">
        <v>360.1</v>
      </c>
      <c r="G103" s="195">
        <v>360.1</v>
      </c>
      <c r="H103" s="196">
        <f t="shared" si="2"/>
        <v>1</v>
      </c>
      <c r="I103" s="197">
        <v>360.1</v>
      </c>
      <c r="J103" s="198">
        <f t="shared" si="3"/>
        <v>0</v>
      </c>
      <c r="K103" s="197">
        <v>0</v>
      </c>
      <c r="L103" s="199" t="s">
        <v>639</v>
      </c>
    </row>
    <row r="104" spans="1:12" hidden="1">
      <c r="A104" s="191">
        <v>103</v>
      </c>
      <c r="B104" s="192" t="s">
        <v>821</v>
      </c>
      <c r="C104" s="193" t="s">
        <v>822</v>
      </c>
      <c r="D104" s="193" t="s">
        <v>823</v>
      </c>
      <c r="E104" s="193">
        <v>1</v>
      </c>
      <c r="F104" s="194">
        <v>350</v>
      </c>
      <c r="G104" s="195">
        <v>350</v>
      </c>
      <c r="H104" s="196">
        <f t="shared" si="2"/>
        <v>1</v>
      </c>
      <c r="I104" s="197">
        <v>350</v>
      </c>
      <c r="J104" s="198">
        <f t="shared" si="3"/>
        <v>0</v>
      </c>
      <c r="K104" s="197">
        <v>0</v>
      </c>
      <c r="L104" s="199" t="s">
        <v>639</v>
      </c>
    </row>
    <row r="105" spans="1:12" hidden="1">
      <c r="A105" s="191">
        <v>104</v>
      </c>
      <c r="B105" s="192" t="s">
        <v>824</v>
      </c>
      <c r="C105" s="193" t="s">
        <v>825</v>
      </c>
      <c r="D105" s="193" t="s">
        <v>826</v>
      </c>
      <c r="E105" s="193">
        <v>1</v>
      </c>
      <c r="F105" s="194">
        <v>397.2</v>
      </c>
      <c r="G105" s="195">
        <v>397.2</v>
      </c>
      <c r="H105" s="196">
        <f t="shared" si="2"/>
        <v>1</v>
      </c>
      <c r="I105" s="197">
        <v>397.2</v>
      </c>
      <c r="J105" s="198">
        <f t="shared" si="3"/>
        <v>0</v>
      </c>
      <c r="K105" s="197">
        <v>0</v>
      </c>
      <c r="L105" s="199" t="s">
        <v>639</v>
      </c>
    </row>
    <row r="106" spans="1:12" hidden="1">
      <c r="A106" s="191">
        <v>105</v>
      </c>
      <c r="B106" s="192" t="s">
        <v>827</v>
      </c>
      <c r="C106" s="193" t="s">
        <v>828</v>
      </c>
      <c r="D106" s="193" t="s">
        <v>829</v>
      </c>
      <c r="E106" s="193">
        <v>1</v>
      </c>
      <c r="F106" s="194">
        <v>408.1</v>
      </c>
      <c r="G106" s="195">
        <v>408.1</v>
      </c>
      <c r="H106" s="196">
        <f t="shared" si="2"/>
        <v>1</v>
      </c>
      <c r="I106" s="197">
        <v>408.1</v>
      </c>
      <c r="J106" s="198">
        <f t="shared" si="3"/>
        <v>0</v>
      </c>
      <c r="K106" s="197">
        <v>0</v>
      </c>
      <c r="L106" s="199" t="s">
        <v>639</v>
      </c>
    </row>
    <row r="107" spans="1:12" hidden="1">
      <c r="A107" s="191">
        <v>106</v>
      </c>
      <c r="B107" s="192" t="s">
        <v>830</v>
      </c>
      <c r="C107" s="193" t="s">
        <v>831</v>
      </c>
      <c r="D107" s="193" t="s">
        <v>832</v>
      </c>
      <c r="E107" s="193">
        <v>1</v>
      </c>
      <c r="F107" s="194">
        <v>8.1999999999999993</v>
      </c>
      <c r="G107" s="195">
        <v>8.1999999999999993</v>
      </c>
      <c r="H107" s="196">
        <f t="shared" si="2"/>
        <v>0</v>
      </c>
      <c r="I107" s="197">
        <v>0</v>
      </c>
      <c r="J107" s="198">
        <f t="shared" si="3"/>
        <v>1</v>
      </c>
      <c r="K107" s="197">
        <v>8.1999999999999993</v>
      </c>
      <c r="L107" s="199" t="s">
        <v>833</v>
      </c>
    </row>
    <row r="108" spans="1:12" hidden="1">
      <c r="A108" s="191">
        <v>107</v>
      </c>
      <c r="B108" s="192" t="s">
        <v>834</v>
      </c>
      <c r="C108" s="193" t="s">
        <v>835</v>
      </c>
      <c r="D108" s="193" t="s">
        <v>836</v>
      </c>
      <c r="E108" s="193">
        <v>1</v>
      </c>
      <c r="F108" s="194">
        <v>17.3</v>
      </c>
      <c r="G108" s="195">
        <v>17.3</v>
      </c>
      <c r="H108" s="196">
        <f t="shared" si="2"/>
        <v>0</v>
      </c>
      <c r="I108" s="197">
        <v>0</v>
      </c>
      <c r="J108" s="198">
        <f t="shared" si="3"/>
        <v>1</v>
      </c>
      <c r="K108" s="197">
        <v>17.3</v>
      </c>
      <c r="L108" s="199" t="s">
        <v>833</v>
      </c>
    </row>
    <row r="109" spans="1:12" hidden="1">
      <c r="A109" s="191">
        <v>108</v>
      </c>
      <c r="B109" s="192" t="s">
        <v>837</v>
      </c>
      <c r="C109" s="193" t="s">
        <v>838</v>
      </c>
      <c r="D109" s="193" t="s">
        <v>839</v>
      </c>
      <c r="E109" s="193">
        <v>1</v>
      </c>
      <c r="F109" s="194">
        <v>4.3</v>
      </c>
      <c r="G109" s="195">
        <v>4.3</v>
      </c>
      <c r="H109" s="196">
        <f t="shared" si="2"/>
        <v>0</v>
      </c>
      <c r="I109" s="197">
        <v>0</v>
      </c>
      <c r="J109" s="198">
        <f t="shared" si="3"/>
        <v>1</v>
      </c>
      <c r="K109" s="197">
        <v>4.3</v>
      </c>
      <c r="L109" s="199" t="s">
        <v>833</v>
      </c>
    </row>
    <row r="110" spans="1:12" hidden="1">
      <c r="A110" s="191">
        <v>109</v>
      </c>
      <c r="B110" s="192" t="s">
        <v>840</v>
      </c>
      <c r="C110" s="193" t="s">
        <v>841</v>
      </c>
      <c r="D110" s="193" t="s">
        <v>842</v>
      </c>
      <c r="E110" s="193">
        <v>1</v>
      </c>
      <c r="F110" s="194">
        <v>5.3</v>
      </c>
      <c r="G110" s="195">
        <v>5.3</v>
      </c>
      <c r="H110" s="196">
        <f t="shared" si="2"/>
        <v>0</v>
      </c>
      <c r="I110" s="197">
        <v>0</v>
      </c>
      <c r="J110" s="198">
        <f t="shared" si="3"/>
        <v>1</v>
      </c>
      <c r="K110" s="197">
        <v>5.3</v>
      </c>
      <c r="L110" s="199" t="s">
        <v>833</v>
      </c>
    </row>
    <row r="111" spans="1:12" hidden="1">
      <c r="A111" s="191">
        <v>110</v>
      </c>
      <c r="B111" s="192" t="s">
        <v>843</v>
      </c>
      <c r="C111" s="193" t="s">
        <v>844</v>
      </c>
      <c r="D111" s="193" t="s">
        <v>845</v>
      </c>
      <c r="E111" s="193">
        <v>1</v>
      </c>
      <c r="F111" s="194">
        <v>11.6</v>
      </c>
      <c r="G111" s="195">
        <v>11.6</v>
      </c>
      <c r="H111" s="196">
        <f t="shared" si="2"/>
        <v>0</v>
      </c>
      <c r="I111" s="197">
        <v>0</v>
      </c>
      <c r="J111" s="198">
        <f t="shared" si="3"/>
        <v>1</v>
      </c>
      <c r="K111" s="197">
        <v>11.6</v>
      </c>
      <c r="L111" s="199" t="s">
        <v>833</v>
      </c>
    </row>
    <row r="112" spans="1:12" hidden="1">
      <c r="A112" s="191">
        <v>111</v>
      </c>
      <c r="B112" s="192" t="s">
        <v>846</v>
      </c>
      <c r="C112" s="193" t="s">
        <v>847</v>
      </c>
      <c r="D112" s="193" t="s">
        <v>848</v>
      </c>
      <c r="E112" s="193">
        <v>1</v>
      </c>
      <c r="F112" s="194">
        <v>7.5</v>
      </c>
      <c r="G112" s="195">
        <v>7.5</v>
      </c>
      <c r="H112" s="196">
        <f t="shared" si="2"/>
        <v>0</v>
      </c>
      <c r="I112" s="197">
        <v>0</v>
      </c>
      <c r="J112" s="198">
        <f t="shared" si="3"/>
        <v>1</v>
      </c>
      <c r="K112" s="197">
        <v>7.5</v>
      </c>
      <c r="L112" s="199" t="s">
        <v>833</v>
      </c>
    </row>
    <row r="113" spans="1:12" hidden="1">
      <c r="A113" s="191">
        <v>112</v>
      </c>
      <c r="B113" s="192" t="s">
        <v>849</v>
      </c>
      <c r="C113" s="193" t="s">
        <v>850</v>
      </c>
      <c r="D113" s="193" t="s">
        <v>851</v>
      </c>
      <c r="E113" s="193">
        <v>1</v>
      </c>
      <c r="F113" s="194">
        <v>2.5</v>
      </c>
      <c r="G113" s="195">
        <v>2.5</v>
      </c>
      <c r="H113" s="196">
        <f t="shared" si="2"/>
        <v>0</v>
      </c>
      <c r="I113" s="197">
        <v>0</v>
      </c>
      <c r="J113" s="198">
        <f t="shared" si="3"/>
        <v>1</v>
      </c>
      <c r="K113" s="197">
        <v>2.5</v>
      </c>
      <c r="L113" s="199" t="s">
        <v>833</v>
      </c>
    </row>
    <row r="114" spans="1:12" hidden="1">
      <c r="A114" s="191">
        <v>113</v>
      </c>
      <c r="B114" s="192" t="s">
        <v>852</v>
      </c>
      <c r="C114" s="193" t="s">
        <v>853</v>
      </c>
      <c r="D114" s="193" t="s">
        <v>854</v>
      </c>
      <c r="E114" s="193">
        <v>1</v>
      </c>
      <c r="F114" s="194">
        <v>9.4</v>
      </c>
      <c r="G114" s="195">
        <v>9.4</v>
      </c>
      <c r="H114" s="196">
        <f t="shared" si="2"/>
        <v>0</v>
      </c>
      <c r="I114" s="197">
        <v>0</v>
      </c>
      <c r="J114" s="198">
        <f t="shared" si="3"/>
        <v>1</v>
      </c>
      <c r="K114" s="197">
        <v>9.4</v>
      </c>
      <c r="L114" s="199" t="s">
        <v>833</v>
      </c>
    </row>
    <row r="115" spans="1:12" hidden="1">
      <c r="A115" s="191">
        <v>114</v>
      </c>
      <c r="B115" s="192" t="s">
        <v>855</v>
      </c>
      <c r="C115" s="193" t="s">
        <v>856</v>
      </c>
      <c r="D115" s="193" t="s">
        <v>857</v>
      </c>
      <c r="E115" s="193">
        <v>1</v>
      </c>
      <c r="F115" s="194">
        <v>11.1</v>
      </c>
      <c r="G115" s="195">
        <v>11.1</v>
      </c>
      <c r="H115" s="196">
        <f t="shared" si="2"/>
        <v>0</v>
      </c>
      <c r="I115" s="197">
        <v>0</v>
      </c>
      <c r="J115" s="198">
        <f t="shared" si="3"/>
        <v>1</v>
      </c>
      <c r="K115" s="197">
        <v>11.1</v>
      </c>
      <c r="L115" s="199" t="s">
        <v>833</v>
      </c>
    </row>
    <row r="116" spans="1:12" hidden="1">
      <c r="A116" s="191">
        <v>115</v>
      </c>
      <c r="B116" s="192" t="s">
        <v>858</v>
      </c>
      <c r="C116" s="193" t="s">
        <v>859</v>
      </c>
      <c r="D116" s="193" t="s">
        <v>860</v>
      </c>
      <c r="E116" s="193">
        <v>1</v>
      </c>
      <c r="F116" s="194">
        <v>41.1</v>
      </c>
      <c r="G116" s="195">
        <v>41.1</v>
      </c>
      <c r="H116" s="196">
        <f t="shared" si="2"/>
        <v>0</v>
      </c>
      <c r="I116" s="197">
        <v>0</v>
      </c>
      <c r="J116" s="198">
        <f t="shared" si="3"/>
        <v>1</v>
      </c>
      <c r="K116" s="197">
        <v>41.1</v>
      </c>
      <c r="L116" s="199" t="s">
        <v>833</v>
      </c>
    </row>
    <row r="117" spans="1:12" hidden="1">
      <c r="A117" s="191">
        <v>116</v>
      </c>
      <c r="B117" s="192" t="s">
        <v>861</v>
      </c>
      <c r="C117" s="193" t="s">
        <v>862</v>
      </c>
      <c r="D117" s="193" t="s">
        <v>863</v>
      </c>
      <c r="E117" s="193">
        <v>1</v>
      </c>
      <c r="F117" s="194">
        <v>30.4</v>
      </c>
      <c r="G117" s="195">
        <v>30.4</v>
      </c>
      <c r="H117" s="196">
        <f t="shared" si="2"/>
        <v>0</v>
      </c>
      <c r="I117" s="197">
        <v>0</v>
      </c>
      <c r="J117" s="198">
        <f t="shared" si="3"/>
        <v>1</v>
      </c>
      <c r="K117" s="197">
        <v>30.4</v>
      </c>
      <c r="L117" s="199" t="s">
        <v>833</v>
      </c>
    </row>
    <row r="118" spans="1:12" hidden="1">
      <c r="A118" s="191">
        <v>117</v>
      </c>
      <c r="B118" s="192" t="s">
        <v>864</v>
      </c>
      <c r="C118" s="193" t="s">
        <v>865</v>
      </c>
      <c r="D118" s="193" t="s">
        <v>866</v>
      </c>
      <c r="E118" s="193">
        <v>62</v>
      </c>
      <c r="F118" s="194">
        <v>8.4</v>
      </c>
      <c r="G118" s="195">
        <v>520.80000000000007</v>
      </c>
      <c r="H118" s="196">
        <f t="shared" si="2"/>
        <v>0</v>
      </c>
      <c r="I118" s="197">
        <v>0</v>
      </c>
      <c r="J118" s="198">
        <f t="shared" si="3"/>
        <v>62.000000000000007</v>
      </c>
      <c r="K118" s="197">
        <v>520.80000000000007</v>
      </c>
      <c r="L118" s="199" t="s">
        <v>867</v>
      </c>
    </row>
    <row r="119" spans="1:12" hidden="1">
      <c r="A119" s="191">
        <v>118</v>
      </c>
      <c r="B119" s="192" t="s">
        <v>868</v>
      </c>
      <c r="C119" s="193" t="s">
        <v>869</v>
      </c>
      <c r="D119" s="193" t="s">
        <v>870</v>
      </c>
      <c r="E119" s="193">
        <v>62</v>
      </c>
      <c r="F119" s="194">
        <v>2.2000000000000002</v>
      </c>
      <c r="G119" s="195">
        <v>136.4</v>
      </c>
      <c r="H119" s="196">
        <f t="shared" si="2"/>
        <v>0</v>
      </c>
      <c r="I119" s="197">
        <v>0</v>
      </c>
      <c r="J119" s="198">
        <f t="shared" si="3"/>
        <v>62</v>
      </c>
      <c r="K119" s="197">
        <v>136.4</v>
      </c>
      <c r="L119" s="199" t="s">
        <v>867</v>
      </c>
    </row>
    <row r="120" spans="1:12" hidden="1">
      <c r="A120" s="191">
        <v>119</v>
      </c>
      <c r="B120" s="192" t="s">
        <v>871</v>
      </c>
      <c r="C120" s="193" t="s">
        <v>872</v>
      </c>
      <c r="D120" s="193" t="s">
        <v>873</v>
      </c>
      <c r="E120" s="193">
        <v>68</v>
      </c>
      <c r="F120" s="194">
        <v>0.7</v>
      </c>
      <c r="G120" s="195">
        <v>47.599999999999994</v>
      </c>
      <c r="H120" s="196">
        <f t="shared" si="2"/>
        <v>0</v>
      </c>
      <c r="I120" s="197">
        <v>0</v>
      </c>
      <c r="J120" s="198">
        <f t="shared" si="3"/>
        <v>68</v>
      </c>
      <c r="K120" s="197">
        <v>47.599999999999994</v>
      </c>
      <c r="L120" s="199" t="s">
        <v>867</v>
      </c>
    </row>
    <row r="121" spans="1:12" hidden="1">
      <c r="A121" s="191">
        <v>120</v>
      </c>
      <c r="B121" s="192" t="s">
        <v>874</v>
      </c>
      <c r="C121" s="193" t="s">
        <v>875</v>
      </c>
      <c r="D121" s="193" t="s">
        <v>876</v>
      </c>
      <c r="E121" s="193">
        <v>68</v>
      </c>
      <c r="F121" s="194">
        <v>2.1</v>
      </c>
      <c r="G121" s="195">
        <v>142.80000000000001</v>
      </c>
      <c r="H121" s="196">
        <f t="shared" si="2"/>
        <v>0</v>
      </c>
      <c r="I121" s="197">
        <v>0</v>
      </c>
      <c r="J121" s="198">
        <f t="shared" si="3"/>
        <v>68</v>
      </c>
      <c r="K121" s="197">
        <v>142.80000000000001</v>
      </c>
      <c r="L121" s="199" t="s">
        <v>867</v>
      </c>
    </row>
    <row r="122" spans="1:12">
      <c r="A122" s="191">
        <v>121</v>
      </c>
      <c r="B122" s="192" t="s">
        <v>877</v>
      </c>
      <c r="C122" s="193" t="s">
        <v>878</v>
      </c>
      <c r="D122" s="193" t="s">
        <v>879</v>
      </c>
      <c r="E122" s="193">
        <v>1</v>
      </c>
      <c r="F122" s="194">
        <v>1737.2</v>
      </c>
      <c r="G122" s="195">
        <v>1737.2</v>
      </c>
      <c r="H122" s="196">
        <f t="shared" si="2"/>
        <v>1</v>
      </c>
      <c r="I122" s="197">
        <v>1737.2</v>
      </c>
      <c r="J122" s="198">
        <f t="shared" si="3"/>
        <v>0</v>
      </c>
      <c r="K122" s="197">
        <v>0</v>
      </c>
      <c r="L122" s="199" t="s">
        <v>880</v>
      </c>
    </row>
    <row r="123" spans="1:12">
      <c r="A123" s="191">
        <v>122</v>
      </c>
      <c r="B123" s="192" t="s">
        <v>881</v>
      </c>
      <c r="C123" s="193" t="s">
        <v>882</v>
      </c>
      <c r="D123" s="193" t="s">
        <v>883</v>
      </c>
      <c r="E123" s="193">
        <v>1</v>
      </c>
      <c r="F123" s="194">
        <v>1737.2</v>
      </c>
      <c r="G123" s="195">
        <v>1737.2</v>
      </c>
      <c r="H123" s="196">
        <f t="shared" si="2"/>
        <v>1</v>
      </c>
      <c r="I123" s="197">
        <v>1737.2</v>
      </c>
      <c r="J123" s="198">
        <f t="shared" si="3"/>
        <v>0</v>
      </c>
      <c r="K123" s="197">
        <v>0</v>
      </c>
      <c r="L123" s="199" t="s">
        <v>880</v>
      </c>
    </row>
    <row r="124" spans="1:12">
      <c r="A124" s="191">
        <v>123</v>
      </c>
      <c r="B124" s="192">
        <v>124</v>
      </c>
      <c r="C124" s="193" t="s">
        <v>884</v>
      </c>
      <c r="D124" s="193" t="s">
        <v>885</v>
      </c>
      <c r="E124" s="193">
        <v>2</v>
      </c>
      <c r="F124" s="194">
        <v>1582.3</v>
      </c>
      <c r="G124" s="195">
        <v>3164.6</v>
      </c>
      <c r="H124" s="196">
        <f t="shared" si="2"/>
        <v>2</v>
      </c>
      <c r="I124" s="197">
        <v>3164.6</v>
      </c>
      <c r="J124" s="198">
        <f t="shared" si="3"/>
        <v>0</v>
      </c>
      <c r="K124" s="197">
        <v>0</v>
      </c>
      <c r="L124" s="199" t="s">
        <v>880</v>
      </c>
    </row>
    <row r="125" spans="1:12">
      <c r="A125" s="191">
        <v>124</v>
      </c>
      <c r="B125" s="192" t="s">
        <v>886</v>
      </c>
      <c r="C125" s="193" t="s">
        <v>887</v>
      </c>
      <c r="D125" s="193" t="s">
        <v>888</v>
      </c>
      <c r="E125" s="193">
        <v>1</v>
      </c>
      <c r="F125" s="194">
        <v>240.2</v>
      </c>
      <c r="G125" s="195">
        <v>240.2</v>
      </c>
      <c r="H125" s="196">
        <f t="shared" si="2"/>
        <v>1</v>
      </c>
      <c r="I125" s="197">
        <v>240.2</v>
      </c>
      <c r="J125" s="198">
        <f t="shared" si="3"/>
        <v>0</v>
      </c>
      <c r="K125" s="197">
        <v>0</v>
      </c>
      <c r="L125" s="199" t="s">
        <v>880</v>
      </c>
    </row>
    <row r="126" spans="1:12">
      <c r="A126" s="191">
        <v>125</v>
      </c>
      <c r="B126" s="192" t="s">
        <v>889</v>
      </c>
      <c r="C126" s="193" t="s">
        <v>890</v>
      </c>
      <c r="D126" s="193" t="s">
        <v>891</v>
      </c>
      <c r="E126" s="193">
        <v>1</v>
      </c>
      <c r="F126" s="194">
        <v>1183.5999999999999</v>
      </c>
      <c r="G126" s="195">
        <v>1183.5999999999999</v>
      </c>
      <c r="H126" s="196">
        <f t="shared" si="2"/>
        <v>1</v>
      </c>
      <c r="I126" s="197">
        <v>1183.5999999999999</v>
      </c>
      <c r="J126" s="198">
        <f t="shared" si="3"/>
        <v>0</v>
      </c>
      <c r="K126" s="197">
        <v>0</v>
      </c>
      <c r="L126" s="199" t="s">
        <v>880</v>
      </c>
    </row>
    <row r="127" spans="1:12">
      <c r="A127" s="191">
        <v>126</v>
      </c>
      <c r="B127" s="192" t="s">
        <v>892</v>
      </c>
      <c r="C127" s="193" t="s">
        <v>893</v>
      </c>
      <c r="D127" s="193" t="s">
        <v>894</v>
      </c>
      <c r="E127" s="193">
        <v>1</v>
      </c>
      <c r="F127" s="194">
        <v>240.2</v>
      </c>
      <c r="G127" s="195">
        <v>240.2</v>
      </c>
      <c r="H127" s="196">
        <f t="shared" si="2"/>
        <v>1</v>
      </c>
      <c r="I127" s="197">
        <v>240.2</v>
      </c>
      <c r="J127" s="198">
        <f t="shared" si="3"/>
        <v>0</v>
      </c>
      <c r="K127" s="197">
        <v>0</v>
      </c>
      <c r="L127" s="199" t="s">
        <v>880</v>
      </c>
    </row>
    <row r="128" spans="1:12">
      <c r="A128" s="191">
        <v>127</v>
      </c>
      <c r="B128" s="192" t="s">
        <v>895</v>
      </c>
      <c r="C128" s="193" t="s">
        <v>896</v>
      </c>
      <c r="D128" s="193" t="s">
        <v>897</v>
      </c>
      <c r="E128" s="193">
        <v>2</v>
      </c>
      <c r="F128" s="194">
        <v>1598.6</v>
      </c>
      <c r="G128" s="195">
        <v>3197.2</v>
      </c>
      <c r="H128" s="196">
        <f t="shared" si="2"/>
        <v>2</v>
      </c>
      <c r="I128" s="197">
        <v>3197.2</v>
      </c>
      <c r="J128" s="198">
        <f t="shared" si="3"/>
        <v>0</v>
      </c>
      <c r="K128" s="197">
        <v>0</v>
      </c>
      <c r="L128" s="199" t="s">
        <v>880</v>
      </c>
    </row>
    <row r="129" spans="1:12">
      <c r="A129" s="191">
        <v>128</v>
      </c>
      <c r="B129" s="192" t="s">
        <v>898</v>
      </c>
      <c r="C129" s="193" t="s">
        <v>899</v>
      </c>
      <c r="D129" s="193" t="s">
        <v>900</v>
      </c>
      <c r="E129" s="193">
        <v>1</v>
      </c>
      <c r="F129" s="194">
        <v>251.8</v>
      </c>
      <c r="G129" s="195">
        <v>251.8</v>
      </c>
      <c r="H129" s="196">
        <f t="shared" si="2"/>
        <v>1</v>
      </c>
      <c r="I129" s="197">
        <v>251.8</v>
      </c>
      <c r="J129" s="198">
        <f t="shared" si="3"/>
        <v>0</v>
      </c>
      <c r="K129" s="197">
        <v>0</v>
      </c>
      <c r="L129" s="199" t="s">
        <v>880</v>
      </c>
    </row>
    <row r="130" spans="1:12">
      <c r="A130" s="191">
        <v>129</v>
      </c>
      <c r="B130" s="192">
        <v>130</v>
      </c>
      <c r="C130" s="193" t="s">
        <v>901</v>
      </c>
      <c r="D130" s="193" t="s">
        <v>902</v>
      </c>
      <c r="E130" s="193">
        <v>1</v>
      </c>
      <c r="F130" s="194">
        <v>1183.5999999999999</v>
      </c>
      <c r="G130" s="195">
        <v>1183.5999999999999</v>
      </c>
      <c r="H130" s="196">
        <f t="shared" si="2"/>
        <v>1</v>
      </c>
      <c r="I130" s="197">
        <v>1183.5999999999999</v>
      </c>
      <c r="J130" s="198">
        <f t="shared" si="3"/>
        <v>0</v>
      </c>
      <c r="K130" s="197">
        <v>0</v>
      </c>
      <c r="L130" s="199" t="s">
        <v>880</v>
      </c>
    </row>
    <row r="131" spans="1:12">
      <c r="A131" s="191">
        <v>130</v>
      </c>
      <c r="B131" s="192" t="s">
        <v>903</v>
      </c>
      <c r="C131" s="193" t="s">
        <v>904</v>
      </c>
      <c r="D131" s="193" t="s">
        <v>905</v>
      </c>
      <c r="E131" s="193">
        <v>1</v>
      </c>
      <c r="F131" s="194">
        <v>251.8</v>
      </c>
      <c r="G131" s="195">
        <v>251.8</v>
      </c>
      <c r="H131" s="196">
        <f t="shared" ref="H131:H194" si="4">I131/F131</f>
        <v>1</v>
      </c>
      <c r="I131" s="197">
        <v>251.8</v>
      </c>
      <c r="J131" s="198">
        <f t="shared" ref="J131:J194" si="5">K131/F131</f>
        <v>0</v>
      </c>
      <c r="K131" s="197">
        <v>0</v>
      </c>
      <c r="L131" s="199" t="s">
        <v>880</v>
      </c>
    </row>
    <row r="132" spans="1:12">
      <c r="A132" s="191">
        <v>131</v>
      </c>
      <c r="B132" s="192" t="s">
        <v>906</v>
      </c>
      <c r="C132" s="193" t="s">
        <v>907</v>
      </c>
      <c r="D132" s="193" t="s">
        <v>908</v>
      </c>
      <c r="E132" s="193">
        <v>2</v>
      </c>
      <c r="F132" s="194">
        <v>1208.8</v>
      </c>
      <c r="G132" s="195">
        <v>2417.6</v>
      </c>
      <c r="H132" s="196">
        <f t="shared" si="4"/>
        <v>2</v>
      </c>
      <c r="I132" s="197">
        <v>2417.6</v>
      </c>
      <c r="J132" s="198">
        <f t="shared" si="5"/>
        <v>0</v>
      </c>
      <c r="K132" s="197">
        <v>0</v>
      </c>
      <c r="L132" s="199" t="s">
        <v>880</v>
      </c>
    </row>
    <row r="133" spans="1:12">
      <c r="A133" s="191">
        <v>132</v>
      </c>
      <c r="B133" s="192">
        <v>133</v>
      </c>
      <c r="C133" s="193" t="s">
        <v>909</v>
      </c>
      <c r="D133" s="193" t="s">
        <v>910</v>
      </c>
      <c r="E133" s="193">
        <v>1</v>
      </c>
      <c r="F133" s="194">
        <v>267.7</v>
      </c>
      <c r="G133" s="195">
        <v>267.7</v>
      </c>
      <c r="H133" s="196">
        <f t="shared" si="4"/>
        <v>1</v>
      </c>
      <c r="I133" s="197">
        <v>267.7</v>
      </c>
      <c r="J133" s="198">
        <f t="shared" si="5"/>
        <v>0</v>
      </c>
      <c r="K133" s="197">
        <v>0</v>
      </c>
      <c r="L133" s="199" t="s">
        <v>880</v>
      </c>
    </row>
    <row r="134" spans="1:12">
      <c r="A134" s="191">
        <v>133</v>
      </c>
      <c r="B134" s="192" t="s">
        <v>911</v>
      </c>
      <c r="C134" s="193" t="s">
        <v>912</v>
      </c>
      <c r="D134" s="193" t="s">
        <v>913</v>
      </c>
      <c r="E134" s="193">
        <v>1</v>
      </c>
      <c r="F134" s="194">
        <v>267.7</v>
      </c>
      <c r="G134" s="195">
        <v>267.7</v>
      </c>
      <c r="H134" s="196">
        <f t="shared" si="4"/>
        <v>1</v>
      </c>
      <c r="I134" s="197">
        <v>267.7</v>
      </c>
      <c r="J134" s="198">
        <f t="shared" si="5"/>
        <v>0</v>
      </c>
      <c r="K134" s="197">
        <v>0</v>
      </c>
      <c r="L134" s="199" t="s">
        <v>880</v>
      </c>
    </row>
    <row r="135" spans="1:12">
      <c r="A135" s="191">
        <v>134</v>
      </c>
      <c r="B135" s="192" t="s">
        <v>914</v>
      </c>
      <c r="C135" s="193" t="s">
        <v>915</v>
      </c>
      <c r="D135" s="193" t="s">
        <v>916</v>
      </c>
      <c r="E135" s="193">
        <v>1</v>
      </c>
      <c r="F135" s="194">
        <v>1198.7</v>
      </c>
      <c r="G135" s="195">
        <v>1198.7</v>
      </c>
      <c r="H135" s="196">
        <f t="shared" si="4"/>
        <v>1</v>
      </c>
      <c r="I135" s="197">
        <v>1198.7</v>
      </c>
      <c r="J135" s="198">
        <f t="shared" si="5"/>
        <v>0</v>
      </c>
      <c r="K135" s="197">
        <v>0</v>
      </c>
      <c r="L135" s="199" t="s">
        <v>880</v>
      </c>
    </row>
    <row r="136" spans="1:12">
      <c r="A136" s="191">
        <v>135</v>
      </c>
      <c r="B136" s="192" t="s">
        <v>917</v>
      </c>
      <c r="C136" s="193" t="s">
        <v>918</v>
      </c>
      <c r="D136" s="193" t="s">
        <v>919</v>
      </c>
      <c r="E136" s="193">
        <v>1</v>
      </c>
      <c r="F136" s="194">
        <v>258.10000000000002</v>
      </c>
      <c r="G136" s="195">
        <v>258.10000000000002</v>
      </c>
      <c r="H136" s="196">
        <f t="shared" si="4"/>
        <v>1</v>
      </c>
      <c r="I136" s="197">
        <v>258.10000000000002</v>
      </c>
      <c r="J136" s="198">
        <f t="shared" si="5"/>
        <v>0</v>
      </c>
      <c r="K136" s="197">
        <v>0</v>
      </c>
      <c r="L136" s="199" t="s">
        <v>880</v>
      </c>
    </row>
    <row r="137" spans="1:12">
      <c r="A137" s="191">
        <v>136</v>
      </c>
      <c r="B137" s="192" t="s">
        <v>433</v>
      </c>
      <c r="C137" s="193" t="s">
        <v>920</v>
      </c>
      <c r="D137" s="193" t="s">
        <v>921</v>
      </c>
      <c r="E137" s="193">
        <v>1</v>
      </c>
      <c r="F137" s="194">
        <v>1235.2</v>
      </c>
      <c r="G137" s="195">
        <v>1235.2</v>
      </c>
      <c r="H137" s="196">
        <f t="shared" si="4"/>
        <v>1</v>
      </c>
      <c r="I137" s="197">
        <v>1235.2</v>
      </c>
      <c r="J137" s="198">
        <f t="shared" si="5"/>
        <v>0</v>
      </c>
      <c r="K137" s="197">
        <v>0</v>
      </c>
      <c r="L137" s="199" t="s">
        <v>880</v>
      </c>
    </row>
    <row r="138" spans="1:12">
      <c r="A138" s="191">
        <v>137</v>
      </c>
      <c r="B138" s="192" t="s">
        <v>434</v>
      </c>
      <c r="C138" s="193" t="s">
        <v>922</v>
      </c>
      <c r="D138" s="193" t="s">
        <v>923</v>
      </c>
      <c r="E138" s="193">
        <v>2</v>
      </c>
      <c r="F138" s="194">
        <v>225.6</v>
      </c>
      <c r="G138" s="195">
        <v>451.2</v>
      </c>
      <c r="H138" s="196">
        <f t="shared" si="4"/>
        <v>2</v>
      </c>
      <c r="I138" s="197">
        <v>451.2</v>
      </c>
      <c r="J138" s="198">
        <f t="shared" si="5"/>
        <v>0</v>
      </c>
      <c r="K138" s="197">
        <v>0</v>
      </c>
      <c r="L138" s="199" t="s">
        <v>880</v>
      </c>
    </row>
    <row r="139" spans="1:12">
      <c r="A139" s="191">
        <v>138</v>
      </c>
      <c r="B139" s="192" t="s">
        <v>924</v>
      </c>
      <c r="C139" s="193" t="s">
        <v>925</v>
      </c>
      <c r="D139" s="193" t="s">
        <v>926</v>
      </c>
      <c r="E139" s="193">
        <v>1</v>
      </c>
      <c r="F139" s="194">
        <v>1198.7</v>
      </c>
      <c r="G139" s="195">
        <v>1198.7</v>
      </c>
      <c r="H139" s="196">
        <f t="shared" si="4"/>
        <v>1</v>
      </c>
      <c r="I139" s="197">
        <v>1198.7</v>
      </c>
      <c r="J139" s="198">
        <f t="shared" si="5"/>
        <v>0</v>
      </c>
      <c r="K139" s="197">
        <v>0</v>
      </c>
      <c r="L139" s="199" t="s">
        <v>880</v>
      </c>
    </row>
    <row r="140" spans="1:12">
      <c r="A140" s="191">
        <v>139</v>
      </c>
      <c r="B140" s="192" t="s">
        <v>927</v>
      </c>
      <c r="C140" s="193" t="s">
        <v>928</v>
      </c>
      <c r="D140" s="193" t="s">
        <v>929</v>
      </c>
      <c r="E140" s="193">
        <v>1</v>
      </c>
      <c r="F140" s="194">
        <v>258.10000000000002</v>
      </c>
      <c r="G140" s="195">
        <v>258.10000000000002</v>
      </c>
      <c r="H140" s="196">
        <f t="shared" si="4"/>
        <v>1</v>
      </c>
      <c r="I140" s="197">
        <v>258.10000000000002</v>
      </c>
      <c r="J140" s="198">
        <f t="shared" si="5"/>
        <v>0</v>
      </c>
      <c r="K140" s="197">
        <v>0</v>
      </c>
      <c r="L140" s="199" t="s">
        <v>880</v>
      </c>
    </row>
    <row r="141" spans="1:12">
      <c r="A141" s="191">
        <v>140</v>
      </c>
      <c r="B141" s="192" t="s">
        <v>930</v>
      </c>
      <c r="C141" s="193" t="s">
        <v>931</v>
      </c>
      <c r="D141" s="193" t="s">
        <v>932</v>
      </c>
      <c r="E141" s="193">
        <v>1</v>
      </c>
      <c r="F141" s="194">
        <v>1235.2</v>
      </c>
      <c r="G141" s="195">
        <v>1235.2</v>
      </c>
      <c r="H141" s="196">
        <f t="shared" si="4"/>
        <v>1</v>
      </c>
      <c r="I141" s="197">
        <v>1235.2</v>
      </c>
      <c r="J141" s="198">
        <f t="shared" si="5"/>
        <v>0</v>
      </c>
      <c r="K141" s="197">
        <v>0</v>
      </c>
      <c r="L141" s="199" t="s">
        <v>880</v>
      </c>
    </row>
    <row r="142" spans="1:12">
      <c r="A142" s="191">
        <v>141</v>
      </c>
      <c r="B142" s="192" t="s">
        <v>435</v>
      </c>
      <c r="C142" s="193" t="s">
        <v>933</v>
      </c>
      <c r="D142" s="193" t="s">
        <v>934</v>
      </c>
      <c r="E142" s="193">
        <v>2</v>
      </c>
      <c r="F142" s="194">
        <v>225.6</v>
      </c>
      <c r="G142" s="195">
        <v>451.2</v>
      </c>
      <c r="H142" s="196">
        <f t="shared" si="4"/>
        <v>2</v>
      </c>
      <c r="I142" s="197">
        <v>451.2</v>
      </c>
      <c r="J142" s="198">
        <f t="shared" si="5"/>
        <v>0</v>
      </c>
      <c r="K142" s="197">
        <v>0</v>
      </c>
      <c r="L142" s="199" t="s">
        <v>880</v>
      </c>
    </row>
    <row r="143" spans="1:12">
      <c r="A143" s="191">
        <v>142</v>
      </c>
      <c r="B143" s="192" t="s">
        <v>935</v>
      </c>
      <c r="C143" s="193" t="s">
        <v>936</v>
      </c>
      <c r="D143" s="193" t="s">
        <v>937</v>
      </c>
      <c r="E143" s="193">
        <v>4</v>
      </c>
      <c r="F143" s="194">
        <v>1190.4000000000001</v>
      </c>
      <c r="G143" s="195">
        <v>4761.6000000000004</v>
      </c>
      <c r="H143" s="196">
        <f t="shared" si="4"/>
        <v>4</v>
      </c>
      <c r="I143" s="197">
        <v>4761.6000000000004</v>
      </c>
      <c r="J143" s="198">
        <f t="shared" si="5"/>
        <v>0</v>
      </c>
      <c r="K143" s="197">
        <v>0</v>
      </c>
      <c r="L143" s="199" t="s">
        <v>880</v>
      </c>
    </row>
    <row r="144" spans="1:12">
      <c r="A144" s="191">
        <v>143</v>
      </c>
      <c r="B144" s="192" t="s">
        <v>436</v>
      </c>
      <c r="C144" s="193" t="s">
        <v>938</v>
      </c>
      <c r="D144" s="193" t="s">
        <v>939</v>
      </c>
      <c r="E144" s="193">
        <v>4</v>
      </c>
      <c r="F144" s="194">
        <v>247</v>
      </c>
      <c r="G144" s="195">
        <v>988</v>
      </c>
      <c r="H144" s="196">
        <f t="shared" si="4"/>
        <v>4</v>
      </c>
      <c r="I144" s="197">
        <v>988</v>
      </c>
      <c r="J144" s="198">
        <f t="shared" si="5"/>
        <v>0</v>
      </c>
      <c r="K144" s="197">
        <v>0</v>
      </c>
      <c r="L144" s="199" t="s">
        <v>880</v>
      </c>
    </row>
    <row r="145" spans="1:12">
      <c r="A145" s="191">
        <v>144</v>
      </c>
      <c r="B145" s="192" t="s">
        <v>940</v>
      </c>
      <c r="C145" s="193" t="s">
        <v>941</v>
      </c>
      <c r="D145" s="193" t="s">
        <v>942</v>
      </c>
      <c r="E145" s="193">
        <v>1</v>
      </c>
      <c r="F145" s="194">
        <v>1779.2</v>
      </c>
      <c r="G145" s="195">
        <v>1779.2</v>
      </c>
      <c r="H145" s="196">
        <f t="shared" si="4"/>
        <v>1</v>
      </c>
      <c r="I145" s="197">
        <v>1779.2</v>
      </c>
      <c r="J145" s="198">
        <f t="shared" si="5"/>
        <v>0</v>
      </c>
      <c r="K145" s="197">
        <v>0</v>
      </c>
      <c r="L145" s="199" t="s">
        <v>880</v>
      </c>
    </row>
    <row r="146" spans="1:12">
      <c r="A146" s="191">
        <v>145</v>
      </c>
      <c r="B146" s="192" t="s">
        <v>943</v>
      </c>
      <c r="C146" s="193" t="s">
        <v>944</v>
      </c>
      <c r="D146" s="193" t="s">
        <v>945</v>
      </c>
      <c r="E146" s="193">
        <v>7</v>
      </c>
      <c r="F146" s="194">
        <v>1764.7</v>
      </c>
      <c r="G146" s="195">
        <v>12352.9</v>
      </c>
      <c r="H146" s="196">
        <f t="shared" si="4"/>
        <v>7.0000000000000009</v>
      </c>
      <c r="I146" s="197">
        <v>12352.900000000001</v>
      </c>
      <c r="J146" s="198">
        <f t="shared" si="5"/>
        <v>0</v>
      </c>
      <c r="K146" s="197">
        <v>0</v>
      </c>
      <c r="L146" s="199" t="s">
        <v>880</v>
      </c>
    </row>
    <row r="147" spans="1:12">
      <c r="A147" s="191">
        <v>146</v>
      </c>
      <c r="B147" s="192" t="s">
        <v>946</v>
      </c>
      <c r="C147" s="193" t="s">
        <v>947</v>
      </c>
      <c r="D147" s="193" t="s">
        <v>948</v>
      </c>
      <c r="E147" s="193">
        <v>1</v>
      </c>
      <c r="F147" s="194">
        <v>1786.1</v>
      </c>
      <c r="G147" s="195">
        <v>1786.1</v>
      </c>
      <c r="H147" s="196">
        <f t="shared" si="4"/>
        <v>1</v>
      </c>
      <c r="I147" s="197">
        <v>1786.1</v>
      </c>
      <c r="J147" s="198">
        <f t="shared" si="5"/>
        <v>0</v>
      </c>
      <c r="K147" s="197">
        <v>0</v>
      </c>
      <c r="L147" s="199" t="s">
        <v>880</v>
      </c>
    </row>
    <row r="148" spans="1:12">
      <c r="A148" s="191">
        <v>147</v>
      </c>
      <c r="B148" s="192" t="s">
        <v>949</v>
      </c>
      <c r="C148" s="193" t="s">
        <v>950</v>
      </c>
      <c r="D148" s="193" t="s">
        <v>951</v>
      </c>
      <c r="E148" s="193">
        <v>1</v>
      </c>
      <c r="F148" s="194">
        <v>1753.2</v>
      </c>
      <c r="G148" s="195">
        <v>1753.2</v>
      </c>
      <c r="H148" s="196">
        <f t="shared" si="4"/>
        <v>1</v>
      </c>
      <c r="I148" s="197">
        <v>1753.2</v>
      </c>
      <c r="J148" s="198">
        <f t="shared" si="5"/>
        <v>0</v>
      </c>
      <c r="K148" s="197">
        <v>0</v>
      </c>
      <c r="L148" s="199" t="s">
        <v>880</v>
      </c>
    </row>
    <row r="149" spans="1:12">
      <c r="A149" s="191">
        <v>148</v>
      </c>
      <c r="B149" s="192" t="s">
        <v>952</v>
      </c>
      <c r="C149" s="193" t="s">
        <v>953</v>
      </c>
      <c r="D149" s="193" t="s">
        <v>954</v>
      </c>
      <c r="E149" s="193">
        <v>1</v>
      </c>
      <c r="F149" s="194">
        <v>1589.2</v>
      </c>
      <c r="G149" s="195">
        <v>1589.2</v>
      </c>
      <c r="H149" s="196">
        <f t="shared" si="4"/>
        <v>1</v>
      </c>
      <c r="I149" s="197">
        <v>1589.2</v>
      </c>
      <c r="J149" s="198">
        <f t="shared" si="5"/>
        <v>0</v>
      </c>
      <c r="K149" s="197">
        <v>0</v>
      </c>
      <c r="L149" s="199" t="s">
        <v>880</v>
      </c>
    </row>
    <row r="150" spans="1:12">
      <c r="A150" s="191">
        <v>149</v>
      </c>
      <c r="B150" s="192" t="s">
        <v>955</v>
      </c>
      <c r="C150" s="193" t="s">
        <v>956</v>
      </c>
      <c r="D150" s="193" t="s">
        <v>957</v>
      </c>
      <c r="E150" s="193">
        <v>1</v>
      </c>
      <c r="F150" s="194">
        <v>1611.2</v>
      </c>
      <c r="G150" s="195">
        <v>1611.2</v>
      </c>
      <c r="H150" s="196">
        <f t="shared" si="4"/>
        <v>1</v>
      </c>
      <c r="I150" s="197">
        <v>1611.2</v>
      </c>
      <c r="J150" s="198">
        <f t="shared" si="5"/>
        <v>0</v>
      </c>
      <c r="K150" s="197">
        <v>0</v>
      </c>
      <c r="L150" s="199" t="s">
        <v>880</v>
      </c>
    </row>
    <row r="151" spans="1:12">
      <c r="A151" s="191">
        <v>150</v>
      </c>
      <c r="B151" s="192" t="s">
        <v>958</v>
      </c>
      <c r="C151" s="193" t="s">
        <v>959</v>
      </c>
      <c r="D151" s="193" t="s">
        <v>960</v>
      </c>
      <c r="E151" s="193">
        <v>1</v>
      </c>
      <c r="F151" s="194">
        <v>1497</v>
      </c>
      <c r="G151" s="195">
        <v>1497</v>
      </c>
      <c r="H151" s="196">
        <f t="shared" si="4"/>
        <v>1</v>
      </c>
      <c r="I151" s="197">
        <v>1497</v>
      </c>
      <c r="J151" s="198">
        <f t="shared" si="5"/>
        <v>0</v>
      </c>
      <c r="K151" s="197">
        <v>0</v>
      </c>
      <c r="L151" s="199" t="s">
        <v>880</v>
      </c>
    </row>
    <row r="152" spans="1:12">
      <c r="A152" s="191">
        <v>151</v>
      </c>
      <c r="B152" s="192" t="s">
        <v>961</v>
      </c>
      <c r="C152" s="193" t="s">
        <v>962</v>
      </c>
      <c r="D152" s="193" t="s">
        <v>963</v>
      </c>
      <c r="E152" s="193">
        <v>1</v>
      </c>
      <c r="F152" s="194">
        <v>1524.6</v>
      </c>
      <c r="G152" s="195">
        <v>1524.6</v>
      </c>
      <c r="H152" s="196">
        <f t="shared" si="4"/>
        <v>1</v>
      </c>
      <c r="I152" s="197">
        <v>1524.6</v>
      </c>
      <c r="J152" s="198">
        <f t="shared" si="5"/>
        <v>0</v>
      </c>
      <c r="K152" s="197">
        <v>0</v>
      </c>
      <c r="L152" s="199" t="s">
        <v>880</v>
      </c>
    </row>
    <row r="153" spans="1:12">
      <c r="A153" s="191">
        <v>152</v>
      </c>
      <c r="B153" s="192" t="s">
        <v>964</v>
      </c>
      <c r="C153" s="193" t="s">
        <v>965</v>
      </c>
      <c r="D153" s="193" t="s">
        <v>966</v>
      </c>
      <c r="E153" s="193">
        <v>2</v>
      </c>
      <c r="F153" s="194">
        <v>1483.7</v>
      </c>
      <c r="G153" s="195">
        <v>2967.4</v>
      </c>
      <c r="H153" s="196">
        <f t="shared" si="4"/>
        <v>2</v>
      </c>
      <c r="I153" s="197">
        <v>2967.4</v>
      </c>
      <c r="J153" s="198">
        <f t="shared" si="5"/>
        <v>0</v>
      </c>
      <c r="K153" s="197">
        <v>0</v>
      </c>
      <c r="L153" s="199" t="s">
        <v>880</v>
      </c>
    </row>
    <row r="154" spans="1:12">
      <c r="A154" s="191">
        <v>153</v>
      </c>
      <c r="B154" s="192" t="s">
        <v>967</v>
      </c>
      <c r="C154" s="193" t="s">
        <v>968</v>
      </c>
      <c r="D154" s="193" t="s">
        <v>969</v>
      </c>
      <c r="E154" s="193">
        <v>1</v>
      </c>
      <c r="F154" s="194">
        <v>1511.5</v>
      </c>
      <c r="G154" s="195">
        <v>1511.5</v>
      </c>
      <c r="H154" s="196">
        <f t="shared" si="4"/>
        <v>1</v>
      </c>
      <c r="I154" s="197">
        <v>1511.5</v>
      </c>
      <c r="J154" s="198">
        <f t="shared" si="5"/>
        <v>0</v>
      </c>
      <c r="K154" s="197">
        <v>0</v>
      </c>
      <c r="L154" s="199" t="s">
        <v>880</v>
      </c>
    </row>
    <row r="155" spans="1:12">
      <c r="A155" s="191">
        <v>154</v>
      </c>
      <c r="B155" s="192" t="s">
        <v>970</v>
      </c>
      <c r="C155" s="193" t="s">
        <v>971</v>
      </c>
      <c r="D155" s="193" t="s">
        <v>972</v>
      </c>
      <c r="E155" s="193">
        <v>1</v>
      </c>
      <c r="F155" s="194">
        <v>1526.6</v>
      </c>
      <c r="G155" s="195">
        <v>1526.6</v>
      </c>
      <c r="H155" s="196">
        <f t="shared" si="4"/>
        <v>1</v>
      </c>
      <c r="I155" s="197">
        <v>1526.6</v>
      </c>
      <c r="J155" s="198">
        <f t="shared" si="5"/>
        <v>0</v>
      </c>
      <c r="K155" s="197">
        <v>0</v>
      </c>
      <c r="L155" s="199" t="s">
        <v>880</v>
      </c>
    </row>
    <row r="156" spans="1:12">
      <c r="A156" s="191">
        <v>155</v>
      </c>
      <c r="B156" s="192" t="s">
        <v>973</v>
      </c>
      <c r="C156" s="193" t="s">
        <v>974</v>
      </c>
      <c r="D156" s="193" t="s">
        <v>975</v>
      </c>
      <c r="E156" s="193">
        <v>1</v>
      </c>
      <c r="F156" s="194">
        <v>1483.7</v>
      </c>
      <c r="G156" s="195">
        <v>1483.7</v>
      </c>
      <c r="H156" s="196">
        <f t="shared" si="4"/>
        <v>1</v>
      </c>
      <c r="I156" s="197">
        <v>1483.7</v>
      </c>
      <c r="J156" s="198">
        <f t="shared" si="5"/>
        <v>0</v>
      </c>
      <c r="K156" s="197">
        <v>0</v>
      </c>
      <c r="L156" s="199" t="s">
        <v>880</v>
      </c>
    </row>
    <row r="157" spans="1:12">
      <c r="A157" s="191">
        <v>156</v>
      </c>
      <c r="B157" s="192" t="s">
        <v>976</v>
      </c>
      <c r="C157" s="193" t="s">
        <v>977</v>
      </c>
      <c r="D157" s="193" t="s">
        <v>978</v>
      </c>
      <c r="E157" s="193">
        <v>1</v>
      </c>
      <c r="F157" s="194">
        <v>1521.2</v>
      </c>
      <c r="G157" s="195">
        <v>1521.2</v>
      </c>
      <c r="H157" s="196">
        <f t="shared" si="4"/>
        <v>1</v>
      </c>
      <c r="I157" s="197">
        <v>1521.2</v>
      </c>
      <c r="J157" s="198">
        <f t="shared" si="5"/>
        <v>0</v>
      </c>
      <c r="K157" s="197">
        <v>0</v>
      </c>
      <c r="L157" s="199" t="s">
        <v>880</v>
      </c>
    </row>
    <row r="158" spans="1:12">
      <c r="A158" s="191">
        <v>157</v>
      </c>
      <c r="B158" s="192" t="s">
        <v>979</v>
      </c>
      <c r="C158" s="193" t="s">
        <v>980</v>
      </c>
      <c r="D158" s="193" t="s">
        <v>981</v>
      </c>
      <c r="E158" s="193">
        <v>6</v>
      </c>
      <c r="F158" s="194">
        <v>222.3</v>
      </c>
      <c r="G158" s="195">
        <v>1333.8000000000002</v>
      </c>
      <c r="H158" s="196">
        <f t="shared" si="4"/>
        <v>4</v>
      </c>
      <c r="I158" s="197">
        <v>889.2</v>
      </c>
      <c r="J158" s="198">
        <f t="shared" si="5"/>
        <v>2.0000000000000004</v>
      </c>
      <c r="K158" s="197">
        <v>444.60000000000014</v>
      </c>
      <c r="L158" s="199" t="s">
        <v>880</v>
      </c>
    </row>
    <row r="159" spans="1:12">
      <c r="A159" s="191">
        <v>158</v>
      </c>
      <c r="B159" s="192" t="s">
        <v>982</v>
      </c>
      <c r="C159" s="193" t="s">
        <v>983</v>
      </c>
      <c r="D159" s="193" t="s">
        <v>984</v>
      </c>
      <c r="E159" s="193">
        <v>6</v>
      </c>
      <c r="F159" s="194">
        <v>222.9</v>
      </c>
      <c r="G159" s="195">
        <v>1337.4</v>
      </c>
      <c r="H159" s="196">
        <f t="shared" si="4"/>
        <v>4</v>
      </c>
      <c r="I159" s="197">
        <v>891.6</v>
      </c>
      <c r="J159" s="198">
        <f t="shared" si="5"/>
        <v>2.0000000000000004</v>
      </c>
      <c r="K159" s="197">
        <v>445.80000000000007</v>
      </c>
      <c r="L159" s="199" t="s">
        <v>880</v>
      </c>
    </row>
    <row r="160" spans="1:12">
      <c r="A160" s="191">
        <v>159</v>
      </c>
      <c r="B160" s="192" t="s">
        <v>985</v>
      </c>
      <c r="C160" s="193" t="s">
        <v>986</v>
      </c>
      <c r="D160" s="193" t="s">
        <v>987</v>
      </c>
      <c r="E160" s="193">
        <v>1</v>
      </c>
      <c r="F160" s="194">
        <v>231.3</v>
      </c>
      <c r="G160" s="195">
        <v>231.3</v>
      </c>
      <c r="H160" s="196">
        <f t="shared" si="4"/>
        <v>1</v>
      </c>
      <c r="I160" s="197">
        <v>231.3</v>
      </c>
      <c r="J160" s="198">
        <f t="shared" si="5"/>
        <v>0</v>
      </c>
      <c r="K160" s="197">
        <v>0</v>
      </c>
      <c r="L160" s="199" t="s">
        <v>880</v>
      </c>
    </row>
    <row r="161" spans="1:12">
      <c r="A161" s="191">
        <v>160</v>
      </c>
      <c r="B161" s="192" t="s">
        <v>988</v>
      </c>
      <c r="C161" s="193" t="s">
        <v>989</v>
      </c>
      <c r="D161" s="193" t="s">
        <v>990</v>
      </c>
      <c r="E161" s="193">
        <v>1</v>
      </c>
      <c r="F161" s="194">
        <v>231.8</v>
      </c>
      <c r="G161" s="195">
        <v>231.8</v>
      </c>
      <c r="H161" s="196">
        <f t="shared" si="4"/>
        <v>1</v>
      </c>
      <c r="I161" s="197">
        <v>231.8</v>
      </c>
      <c r="J161" s="198">
        <f t="shared" si="5"/>
        <v>0</v>
      </c>
      <c r="K161" s="197">
        <v>0</v>
      </c>
      <c r="L161" s="199" t="s">
        <v>880</v>
      </c>
    </row>
    <row r="162" spans="1:12">
      <c r="A162" s="191">
        <v>161</v>
      </c>
      <c r="B162" s="192" t="s">
        <v>991</v>
      </c>
      <c r="C162" s="193" t="s">
        <v>992</v>
      </c>
      <c r="D162" s="193" t="s">
        <v>993</v>
      </c>
      <c r="E162" s="193">
        <v>1</v>
      </c>
      <c r="F162" s="194">
        <v>232.6</v>
      </c>
      <c r="G162" s="195">
        <v>232.6</v>
      </c>
      <c r="H162" s="196">
        <f t="shared" si="4"/>
        <v>1</v>
      </c>
      <c r="I162" s="197">
        <v>232.6</v>
      </c>
      <c r="J162" s="198">
        <f t="shared" si="5"/>
        <v>0</v>
      </c>
      <c r="K162" s="197">
        <v>0</v>
      </c>
      <c r="L162" s="199" t="s">
        <v>880</v>
      </c>
    </row>
    <row r="163" spans="1:12">
      <c r="A163" s="191">
        <v>162</v>
      </c>
      <c r="B163" s="192" t="s">
        <v>994</v>
      </c>
      <c r="C163" s="193" t="s">
        <v>995</v>
      </c>
      <c r="D163" s="193" t="s">
        <v>996</v>
      </c>
      <c r="E163" s="193">
        <v>1</v>
      </c>
      <c r="F163" s="194">
        <v>242.1</v>
      </c>
      <c r="G163" s="195">
        <v>242.1</v>
      </c>
      <c r="H163" s="196">
        <f t="shared" si="4"/>
        <v>1</v>
      </c>
      <c r="I163" s="197">
        <v>242.1</v>
      </c>
      <c r="J163" s="198">
        <f t="shared" si="5"/>
        <v>0</v>
      </c>
      <c r="K163" s="197">
        <v>0</v>
      </c>
      <c r="L163" s="199" t="s">
        <v>880</v>
      </c>
    </row>
    <row r="164" spans="1:12">
      <c r="A164" s="191">
        <v>163</v>
      </c>
      <c r="B164" s="192" t="s">
        <v>997</v>
      </c>
      <c r="C164" s="193" t="s">
        <v>998</v>
      </c>
      <c r="D164" s="193" t="s">
        <v>999</v>
      </c>
      <c r="E164" s="193">
        <v>1</v>
      </c>
      <c r="F164" s="194">
        <v>231.3</v>
      </c>
      <c r="G164" s="195">
        <v>231.3</v>
      </c>
      <c r="H164" s="196">
        <f t="shared" si="4"/>
        <v>1</v>
      </c>
      <c r="I164" s="197">
        <v>231.3</v>
      </c>
      <c r="J164" s="198">
        <f t="shared" si="5"/>
        <v>0</v>
      </c>
      <c r="K164" s="197">
        <v>0</v>
      </c>
      <c r="L164" s="199" t="s">
        <v>880</v>
      </c>
    </row>
    <row r="165" spans="1:12">
      <c r="A165" s="191">
        <v>164</v>
      </c>
      <c r="B165" s="192" t="s">
        <v>1000</v>
      </c>
      <c r="C165" s="193" t="s">
        <v>1001</v>
      </c>
      <c r="D165" s="193" t="s">
        <v>1002</v>
      </c>
      <c r="E165" s="193">
        <v>1</v>
      </c>
      <c r="F165" s="194">
        <v>231.8</v>
      </c>
      <c r="G165" s="195">
        <v>231.8</v>
      </c>
      <c r="H165" s="196">
        <f t="shared" si="4"/>
        <v>1</v>
      </c>
      <c r="I165" s="197">
        <v>231.8</v>
      </c>
      <c r="J165" s="198">
        <f t="shared" si="5"/>
        <v>0</v>
      </c>
      <c r="K165" s="197">
        <v>0</v>
      </c>
      <c r="L165" s="199" t="s">
        <v>880</v>
      </c>
    </row>
    <row r="166" spans="1:12">
      <c r="A166" s="191">
        <v>165</v>
      </c>
      <c r="B166" s="192" t="s">
        <v>1003</v>
      </c>
      <c r="C166" s="193" t="s">
        <v>1004</v>
      </c>
      <c r="D166" s="193" t="s">
        <v>1005</v>
      </c>
      <c r="E166" s="193">
        <v>1</v>
      </c>
      <c r="F166" s="194">
        <v>205.9</v>
      </c>
      <c r="G166" s="195">
        <v>205.9</v>
      </c>
      <c r="H166" s="196">
        <f t="shared" si="4"/>
        <v>0</v>
      </c>
      <c r="I166" s="197">
        <v>0</v>
      </c>
      <c r="J166" s="198">
        <f t="shared" si="5"/>
        <v>1</v>
      </c>
      <c r="K166" s="197">
        <v>205.9</v>
      </c>
      <c r="L166" s="199" t="s">
        <v>880</v>
      </c>
    </row>
    <row r="167" spans="1:12">
      <c r="A167" s="191">
        <v>166</v>
      </c>
      <c r="B167" s="192" t="s">
        <v>1006</v>
      </c>
      <c r="C167" s="193" t="s">
        <v>1007</v>
      </c>
      <c r="D167" s="193" t="s">
        <v>1008</v>
      </c>
      <c r="E167" s="193">
        <v>1</v>
      </c>
      <c r="F167" s="194">
        <v>324.7</v>
      </c>
      <c r="G167" s="195">
        <v>324.7</v>
      </c>
      <c r="H167" s="196">
        <f t="shared" si="4"/>
        <v>0</v>
      </c>
      <c r="I167" s="197">
        <v>0</v>
      </c>
      <c r="J167" s="198">
        <f t="shared" si="5"/>
        <v>1</v>
      </c>
      <c r="K167" s="197">
        <v>324.7</v>
      </c>
      <c r="L167" s="199" t="s">
        <v>880</v>
      </c>
    </row>
    <row r="168" spans="1:12" hidden="1">
      <c r="A168" s="191">
        <v>167</v>
      </c>
      <c r="B168" s="192" t="s">
        <v>1009</v>
      </c>
      <c r="C168" s="193" t="s">
        <v>1010</v>
      </c>
      <c r="D168" s="193" t="s">
        <v>1011</v>
      </c>
      <c r="E168" s="193">
        <v>4</v>
      </c>
      <c r="F168" s="194">
        <v>66.900000000000006</v>
      </c>
      <c r="G168" s="195">
        <v>267.60000000000002</v>
      </c>
      <c r="H168" s="196">
        <f t="shared" si="4"/>
        <v>4</v>
      </c>
      <c r="I168" s="197">
        <v>267.60000000000002</v>
      </c>
      <c r="J168" s="198">
        <f t="shared" si="5"/>
        <v>0</v>
      </c>
      <c r="K168" s="197">
        <v>0</v>
      </c>
      <c r="L168" s="200" t="s">
        <v>1012</v>
      </c>
    </row>
    <row r="169" spans="1:12" hidden="1">
      <c r="A169" s="191">
        <v>168</v>
      </c>
      <c r="B169" s="192" t="s">
        <v>1013</v>
      </c>
      <c r="C169" s="193" t="s">
        <v>1014</v>
      </c>
      <c r="D169" s="193" t="s">
        <v>1015</v>
      </c>
      <c r="E169" s="193">
        <v>4</v>
      </c>
      <c r="F169" s="194">
        <v>17.5</v>
      </c>
      <c r="G169" s="195">
        <v>70</v>
      </c>
      <c r="H169" s="196">
        <f t="shared" si="4"/>
        <v>4</v>
      </c>
      <c r="I169" s="197">
        <v>70</v>
      </c>
      <c r="J169" s="198">
        <f t="shared" si="5"/>
        <v>0</v>
      </c>
      <c r="K169" s="197">
        <v>0</v>
      </c>
      <c r="L169" s="200" t="s">
        <v>1012</v>
      </c>
    </row>
    <row r="170" spans="1:12" hidden="1">
      <c r="A170" s="191">
        <v>169</v>
      </c>
      <c r="B170" s="192" t="s">
        <v>1016</v>
      </c>
      <c r="C170" s="193" t="s">
        <v>1017</v>
      </c>
      <c r="D170" s="193" t="s">
        <v>1018</v>
      </c>
      <c r="E170" s="193">
        <v>1</v>
      </c>
      <c r="F170" s="194">
        <v>292.8</v>
      </c>
      <c r="G170" s="195">
        <v>292.8</v>
      </c>
      <c r="H170" s="196">
        <f t="shared" si="4"/>
        <v>1</v>
      </c>
      <c r="I170" s="197">
        <v>292.8</v>
      </c>
      <c r="J170" s="198">
        <f t="shared" si="5"/>
        <v>0</v>
      </c>
      <c r="K170" s="197">
        <v>0</v>
      </c>
      <c r="L170" s="200" t="s">
        <v>1012</v>
      </c>
    </row>
    <row r="171" spans="1:12" hidden="1">
      <c r="A171" s="191">
        <v>170</v>
      </c>
      <c r="B171" s="192" t="s">
        <v>1019</v>
      </c>
      <c r="C171" s="193" t="s">
        <v>1020</v>
      </c>
      <c r="D171" s="193" t="s">
        <v>1021</v>
      </c>
      <c r="E171" s="193">
        <v>1</v>
      </c>
      <c r="F171" s="194">
        <v>330.9</v>
      </c>
      <c r="G171" s="195">
        <v>330.9</v>
      </c>
      <c r="H171" s="196">
        <f t="shared" si="4"/>
        <v>1</v>
      </c>
      <c r="I171" s="197">
        <v>330.9</v>
      </c>
      <c r="J171" s="198">
        <f t="shared" si="5"/>
        <v>0</v>
      </c>
      <c r="K171" s="197">
        <v>0</v>
      </c>
      <c r="L171" s="200" t="s">
        <v>1012</v>
      </c>
    </row>
    <row r="172" spans="1:12" hidden="1">
      <c r="A172" s="191">
        <v>171</v>
      </c>
      <c r="B172" s="192" t="s">
        <v>1022</v>
      </c>
      <c r="C172" s="193" t="s">
        <v>1023</v>
      </c>
      <c r="D172" s="193" t="s">
        <v>1024</v>
      </c>
      <c r="E172" s="193">
        <v>1</v>
      </c>
      <c r="F172" s="194">
        <v>293.39999999999998</v>
      </c>
      <c r="G172" s="195">
        <v>293.39999999999998</v>
      </c>
      <c r="H172" s="196">
        <f t="shared" si="4"/>
        <v>1</v>
      </c>
      <c r="I172" s="197">
        <v>293.39999999999998</v>
      </c>
      <c r="J172" s="198">
        <f t="shared" si="5"/>
        <v>0</v>
      </c>
      <c r="K172" s="197">
        <v>0</v>
      </c>
      <c r="L172" s="200" t="s">
        <v>1012</v>
      </c>
    </row>
    <row r="173" spans="1:12" hidden="1">
      <c r="A173" s="191">
        <v>172</v>
      </c>
      <c r="B173" s="192" t="s">
        <v>1025</v>
      </c>
      <c r="C173" s="193" t="s">
        <v>1026</v>
      </c>
      <c r="D173" s="193" t="s">
        <v>1027</v>
      </c>
      <c r="E173" s="193">
        <v>1</v>
      </c>
      <c r="F173" s="194">
        <v>293.39999999999998</v>
      </c>
      <c r="G173" s="195">
        <v>293.39999999999998</v>
      </c>
      <c r="H173" s="196">
        <f t="shared" si="4"/>
        <v>1</v>
      </c>
      <c r="I173" s="197">
        <v>293.39999999999998</v>
      </c>
      <c r="J173" s="198">
        <f t="shared" si="5"/>
        <v>0</v>
      </c>
      <c r="K173" s="197">
        <v>0</v>
      </c>
      <c r="L173" s="200" t="s">
        <v>1012</v>
      </c>
    </row>
    <row r="174" spans="1:12" hidden="1">
      <c r="A174" s="191">
        <v>173</v>
      </c>
      <c r="B174" s="192" t="s">
        <v>1028</v>
      </c>
      <c r="C174" s="193" t="s">
        <v>1029</v>
      </c>
      <c r="D174" s="193" t="s">
        <v>1030</v>
      </c>
      <c r="E174" s="193">
        <v>1</v>
      </c>
      <c r="F174" s="194">
        <v>371.8</v>
      </c>
      <c r="G174" s="195">
        <v>371.8</v>
      </c>
      <c r="H174" s="196">
        <f t="shared" si="4"/>
        <v>0</v>
      </c>
      <c r="I174" s="197">
        <v>0</v>
      </c>
      <c r="J174" s="198">
        <f t="shared" si="5"/>
        <v>1</v>
      </c>
      <c r="K174" s="197">
        <v>371.8</v>
      </c>
      <c r="L174" s="200" t="s">
        <v>1012</v>
      </c>
    </row>
    <row r="175" spans="1:12" hidden="1">
      <c r="A175" s="191">
        <v>174</v>
      </c>
      <c r="B175" s="192" t="s">
        <v>1031</v>
      </c>
      <c r="C175" s="193" t="s">
        <v>1032</v>
      </c>
      <c r="D175" s="193" t="s">
        <v>1033</v>
      </c>
      <c r="E175" s="193">
        <v>1</v>
      </c>
      <c r="F175" s="194">
        <v>204.9</v>
      </c>
      <c r="G175" s="195">
        <v>204.9</v>
      </c>
      <c r="H175" s="196">
        <f t="shared" si="4"/>
        <v>0</v>
      </c>
      <c r="I175" s="197">
        <v>0</v>
      </c>
      <c r="J175" s="198">
        <f t="shared" si="5"/>
        <v>1</v>
      </c>
      <c r="K175" s="197">
        <v>204.9</v>
      </c>
      <c r="L175" s="200" t="s">
        <v>1012</v>
      </c>
    </row>
    <row r="176" spans="1:12" hidden="1">
      <c r="A176" s="191">
        <v>175</v>
      </c>
      <c r="B176" s="192" t="s">
        <v>1034</v>
      </c>
      <c r="C176" s="193" t="s">
        <v>1035</v>
      </c>
      <c r="D176" s="193" t="s">
        <v>1036</v>
      </c>
      <c r="E176" s="193">
        <v>1</v>
      </c>
      <c r="F176" s="194">
        <v>370.8</v>
      </c>
      <c r="G176" s="195">
        <v>370.8</v>
      </c>
      <c r="H176" s="196">
        <f t="shared" si="4"/>
        <v>0</v>
      </c>
      <c r="I176" s="197">
        <v>0</v>
      </c>
      <c r="J176" s="198">
        <f t="shared" si="5"/>
        <v>1</v>
      </c>
      <c r="K176" s="197">
        <v>370.8</v>
      </c>
      <c r="L176" s="200" t="s">
        <v>1012</v>
      </c>
    </row>
    <row r="177" spans="1:12" hidden="1">
      <c r="A177" s="191">
        <v>176</v>
      </c>
      <c r="B177" s="192" t="s">
        <v>1037</v>
      </c>
      <c r="C177" s="193" t="s">
        <v>1038</v>
      </c>
      <c r="D177" s="193" t="s">
        <v>1039</v>
      </c>
      <c r="E177" s="193">
        <v>1</v>
      </c>
      <c r="F177" s="194">
        <v>626.79999999999995</v>
      </c>
      <c r="G177" s="195">
        <v>626.79999999999995</v>
      </c>
      <c r="H177" s="196">
        <f t="shared" si="4"/>
        <v>0</v>
      </c>
      <c r="I177" s="197">
        <v>0</v>
      </c>
      <c r="J177" s="198">
        <f t="shared" si="5"/>
        <v>1</v>
      </c>
      <c r="K177" s="197">
        <v>626.79999999999995</v>
      </c>
      <c r="L177" s="200" t="s">
        <v>1012</v>
      </c>
    </row>
    <row r="178" spans="1:12" hidden="1">
      <c r="A178" s="191">
        <v>177</v>
      </c>
      <c r="B178" s="192" t="s">
        <v>1040</v>
      </c>
      <c r="C178" s="193" t="s">
        <v>1041</v>
      </c>
      <c r="D178" s="193" t="s">
        <v>1042</v>
      </c>
      <c r="E178" s="193">
        <v>1</v>
      </c>
      <c r="F178" s="194">
        <v>474.3</v>
      </c>
      <c r="G178" s="195">
        <v>474.3</v>
      </c>
      <c r="H178" s="196">
        <f t="shared" si="4"/>
        <v>1</v>
      </c>
      <c r="I178" s="197">
        <v>474.3</v>
      </c>
      <c r="J178" s="198">
        <f t="shared" si="5"/>
        <v>0</v>
      </c>
      <c r="K178" s="197">
        <v>0</v>
      </c>
      <c r="L178" s="200" t="s">
        <v>1012</v>
      </c>
    </row>
    <row r="179" spans="1:12">
      <c r="A179" s="191">
        <v>178</v>
      </c>
      <c r="B179" s="192" t="s">
        <v>1043</v>
      </c>
      <c r="C179" s="193" t="s">
        <v>1044</v>
      </c>
      <c r="D179" s="193" t="s">
        <v>1045</v>
      </c>
      <c r="E179" s="193">
        <v>47</v>
      </c>
      <c r="F179" s="194">
        <v>1.5</v>
      </c>
      <c r="G179" s="195">
        <v>70.5</v>
      </c>
      <c r="H179" s="196">
        <f t="shared" si="4"/>
        <v>47</v>
      </c>
      <c r="I179" s="197">
        <v>70.5</v>
      </c>
      <c r="J179" s="198">
        <f t="shared" si="5"/>
        <v>0</v>
      </c>
      <c r="K179" s="197">
        <v>0</v>
      </c>
      <c r="L179" s="200" t="s">
        <v>880</v>
      </c>
    </row>
    <row r="180" spans="1:12" hidden="1">
      <c r="A180" s="191">
        <v>179</v>
      </c>
      <c r="B180" s="192" t="s">
        <v>181</v>
      </c>
      <c r="C180" s="193" t="s">
        <v>182</v>
      </c>
      <c r="D180" s="193" t="s">
        <v>183</v>
      </c>
      <c r="E180" s="193">
        <v>10</v>
      </c>
      <c r="F180" s="194">
        <v>26.4</v>
      </c>
      <c r="G180" s="195">
        <v>264</v>
      </c>
      <c r="H180" s="196">
        <f t="shared" si="4"/>
        <v>10</v>
      </c>
      <c r="I180" s="197">
        <v>264</v>
      </c>
      <c r="J180" s="198">
        <f t="shared" si="5"/>
        <v>0</v>
      </c>
      <c r="K180" s="197">
        <v>0</v>
      </c>
      <c r="L180" s="200" t="s">
        <v>757</v>
      </c>
    </row>
    <row r="181" spans="1:12" hidden="1">
      <c r="A181" s="191">
        <v>180</v>
      </c>
      <c r="B181" s="192" t="s">
        <v>1046</v>
      </c>
      <c r="C181" s="193" t="s">
        <v>1047</v>
      </c>
      <c r="D181" s="193" t="s">
        <v>1048</v>
      </c>
      <c r="E181" s="193">
        <v>24</v>
      </c>
      <c r="F181" s="194">
        <v>0.3</v>
      </c>
      <c r="G181" s="195">
        <v>7.1999999999999993</v>
      </c>
      <c r="H181" s="196">
        <f t="shared" si="4"/>
        <v>0</v>
      </c>
      <c r="I181" s="197">
        <v>0</v>
      </c>
      <c r="J181" s="198">
        <f t="shared" si="5"/>
        <v>24</v>
      </c>
      <c r="K181" s="197">
        <v>7.1999999999999993</v>
      </c>
      <c r="L181" s="200" t="s">
        <v>1049</v>
      </c>
    </row>
    <row r="182" spans="1:12" hidden="1">
      <c r="A182" s="191">
        <v>181</v>
      </c>
      <c r="B182" s="192" t="s">
        <v>1050</v>
      </c>
      <c r="C182" s="193" t="s">
        <v>1051</v>
      </c>
      <c r="D182" s="193" t="s">
        <v>1052</v>
      </c>
      <c r="E182" s="193">
        <v>8</v>
      </c>
      <c r="F182" s="194">
        <v>11.2</v>
      </c>
      <c r="G182" s="195">
        <v>89.6</v>
      </c>
      <c r="H182" s="196">
        <f t="shared" si="4"/>
        <v>8</v>
      </c>
      <c r="I182" s="197">
        <v>89.6</v>
      </c>
      <c r="J182" s="198">
        <f t="shared" si="5"/>
        <v>0</v>
      </c>
      <c r="K182" s="197">
        <v>0</v>
      </c>
      <c r="L182" s="200" t="s">
        <v>634</v>
      </c>
    </row>
    <row r="183" spans="1:12" hidden="1">
      <c r="A183" s="191">
        <v>182</v>
      </c>
      <c r="B183" s="192" t="s">
        <v>1053</v>
      </c>
      <c r="C183" s="193" t="s">
        <v>1054</v>
      </c>
      <c r="D183" s="193" t="s">
        <v>1055</v>
      </c>
      <c r="E183" s="193">
        <v>1</v>
      </c>
      <c r="F183" s="194">
        <v>10.4</v>
      </c>
      <c r="G183" s="195">
        <v>10.4</v>
      </c>
      <c r="H183" s="196">
        <f t="shared" si="4"/>
        <v>0</v>
      </c>
      <c r="I183" s="197">
        <v>0</v>
      </c>
      <c r="J183" s="198">
        <f t="shared" si="5"/>
        <v>1</v>
      </c>
      <c r="K183" s="197">
        <v>10.4</v>
      </c>
      <c r="L183" s="199" t="s">
        <v>1049</v>
      </c>
    </row>
    <row r="184" spans="1:12" hidden="1">
      <c r="A184" s="191">
        <v>183</v>
      </c>
      <c r="B184" s="192" t="s">
        <v>1056</v>
      </c>
      <c r="C184" s="193" t="s">
        <v>1057</v>
      </c>
      <c r="D184" s="193" t="s">
        <v>1058</v>
      </c>
      <c r="E184" s="193">
        <v>1</v>
      </c>
      <c r="F184" s="194">
        <v>18.399999999999999</v>
      </c>
      <c r="G184" s="195">
        <v>18.399999999999999</v>
      </c>
      <c r="H184" s="196">
        <f t="shared" si="4"/>
        <v>0</v>
      </c>
      <c r="I184" s="197">
        <v>0</v>
      </c>
      <c r="J184" s="198">
        <f t="shared" si="5"/>
        <v>1</v>
      </c>
      <c r="K184" s="197">
        <v>18.399999999999999</v>
      </c>
      <c r="L184" s="199" t="s">
        <v>1049</v>
      </c>
    </row>
    <row r="185" spans="1:12" hidden="1">
      <c r="A185" s="191">
        <v>184</v>
      </c>
      <c r="B185" s="192" t="s">
        <v>1059</v>
      </c>
      <c r="C185" s="193" t="s">
        <v>1060</v>
      </c>
      <c r="D185" s="193" t="s">
        <v>1061</v>
      </c>
      <c r="E185" s="193">
        <v>1</v>
      </c>
      <c r="F185" s="194">
        <v>17.3</v>
      </c>
      <c r="G185" s="195">
        <v>17.3</v>
      </c>
      <c r="H185" s="196">
        <f t="shared" si="4"/>
        <v>0</v>
      </c>
      <c r="I185" s="197">
        <v>0</v>
      </c>
      <c r="J185" s="198">
        <f t="shared" si="5"/>
        <v>1</v>
      </c>
      <c r="K185" s="197">
        <v>17.3</v>
      </c>
      <c r="L185" s="199" t="s">
        <v>1049</v>
      </c>
    </row>
    <row r="186" spans="1:12" hidden="1">
      <c r="A186" s="191">
        <v>185</v>
      </c>
      <c r="B186" s="192" t="s">
        <v>1062</v>
      </c>
      <c r="C186" s="193" t="s">
        <v>1063</v>
      </c>
      <c r="D186" s="193" t="s">
        <v>1064</v>
      </c>
      <c r="E186" s="193">
        <v>1</v>
      </c>
      <c r="F186" s="194">
        <v>17.8</v>
      </c>
      <c r="G186" s="195">
        <v>17.8</v>
      </c>
      <c r="H186" s="196">
        <f t="shared" si="4"/>
        <v>0</v>
      </c>
      <c r="I186" s="197">
        <v>0</v>
      </c>
      <c r="J186" s="198">
        <f t="shared" si="5"/>
        <v>1</v>
      </c>
      <c r="K186" s="197">
        <v>17.8</v>
      </c>
      <c r="L186" s="199" t="s">
        <v>1049</v>
      </c>
    </row>
    <row r="187" spans="1:12" hidden="1">
      <c r="A187" s="191">
        <v>186</v>
      </c>
      <c r="B187" s="192" t="s">
        <v>1065</v>
      </c>
      <c r="C187" s="193" t="s">
        <v>1066</v>
      </c>
      <c r="D187" s="193" t="s">
        <v>1067</v>
      </c>
      <c r="E187" s="193">
        <v>1</v>
      </c>
      <c r="F187" s="194">
        <v>27</v>
      </c>
      <c r="G187" s="195">
        <v>27</v>
      </c>
      <c r="H187" s="196">
        <f t="shared" si="4"/>
        <v>0</v>
      </c>
      <c r="I187" s="197">
        <v>0</v>
      </c>
      <c r="J187" s="198">
        <f t="shared" si="5"/>
        <v>1</v>
      </c>
      <c r="K187" s="197">
        <v>27</v>
      </c>
      <c r="L187" s="199" t="s">
        <v>1049</v>
      </c>
    </row>
    <row r="188" spans="1:12" hidden="1">
      <c r="A188" s="191">
        <v>187</v>
      </c>
      <c r="B188" s="192" t="s">
        <v>1068</v>
      </c>
      <c r="C188" s="193" t="s">
        <v>1069</v>
      </c>
      <c r="D188" s="193" t="s">
        <v>1070</v>
      </c>
      <c r="E188" s="193">
        <v>1</v>
      </c>
      <c r="F188" s="194">
        <v>27</v>
      </c>
      <c r="G188" s="195">
        <v>27</v>
      </c>
      <c r="H188" s="196">
        <f t="shared" si="4"/>
        <v>0</v>
      </c>
      <c r="I188" s="197">
        <v>0</v>
      </c>
      <c r="J188" s="198">
        <f t="shared" si="5"/>
        <v>1</v>
      </c>
      <c r="K188" s="197">
        <v>27</v>
      </c>
      <c r="L188" s="199" t="s">
        <v>1049</v>
      </c>
    </row>
    <row r="189" spans="1:12" hidden="1">
      <c r="A189" s="191">
        <v>188</v>
      </c>
      <c r="B189" s="192" t="s">
        <v>1071</v>
      </c>
      <c r="C189" s="193" t="s">
        <v>1072</v>
      </c>
      <c r="D189" s="193" t="s">
        <v>1073</v>
      </c>
      <c r="E189" s="193">
        <v>1</v>
      </c>
      <c r="F189" s="194">
        <v>21.6</v>
      </c>
      <c r="G189" s="195">
        <v>21.6</v>
      </c>
      <c r="H189" s="196">
        <f t="shared" si="4"/>
        <v>0</v>
      </c>
      <c r="I189" s="197">
        <v>0</v>
      </c>
      <c r="J189" s="198">
        <f t="shared" si="5"/>
        <v>1</v>
      </c>
      <c r="K189" s="197">
        <v>21.6</v>
      </c>
      <c r="L189" s="199" t="s">
        <v>1049</v>
      </c>
    </row>
    <row r="190" spans="1:12" hidden="1">
      <c r="A190" s="191">
        <v>189</v>
      </c>
      <c r="B190" s="192" t="s">
        <v>1074</v>
      </c>
      <c r="C190" s="193" t="s">
        <v>1075</v>
      </c>
      <c r="D190" s="193" t="s">
        <v>1076</v>
      </c>
      <c r="E190" s="193">
        <v>1</v>
      </c>
      <c r="F190" s="194">
        <v>21.3</v>
      </c>
      <c r="G190" s="195">
        <v>21.3</v>
      </c>
      <c r="H190" s="196">
        <f t="shared" si="4"/>
        <v>0</v>
      </c>
      <c r="I190" s="197">
        <v>0</v>
      </c>
      <c r="J190" s="198">
        <f t="shared" si="5"/>
        <v>1</v>
      </c>
      <c r="K190" s="197">
        <v>21.3</v>
      </c>
      <c r="L190" s="199" t="s">
        <v>1049</v>
      </c>
    </row>
    <row r="191" spans="1:12" hidden="1">
      <c r="A191" s="191">
        <v>190</v>
      </c>
      <c r="B191" s="192" t="s">
        <v>1077</v>
      </c>
      <c r="C191" s="193" t="s">
        <v>1078</v>
      </c>
      <c r="D191" s="193" t="s">
        <v>1079</v>
      </c>
      <c r="E191" s="193">
        <v>1</v>
      </c>
      <c r="F191" s="194">
        <v>27.3</v>
      </c>
      <c r="G191" s="195">
        <v>27.3</v>
      </c>
      <c r="H191" s="196">
        <f t="shared" si="4"/>
        <v>0</v>
      </c>
      <c r="I191" s="197">
        <v>0</v>
      </c>
      <c r="J191" s="198">
        <f t="shared" si="5"/>
        <v>1</v>
      </c>
      <c r="K191" s="197">
        <v>27.3</v>
      </c>
      <c r="L191" s="199" t="s">
        <v>1049</v>
      </c>
    </row>
    <row r="192" spans="1:12" hidden="1">
      <c r="A192" s="191">
        <v>191</v>
      </c>
      <c r="B192" s="192" t="s">
        <v>1080</v>
      </c>
      <c r="C192" s="193" t="s">
        <v>1081</v>
      </c>
      <c r="D192" s="193" t="s">
        <v>1082</v>
      </c>
      <c r="E192" s="193">
        <v>1</v>
      </c>
      <c r="F192" s="194">
        <v>26.3</v>
      </c>
      <c r="G192" s="195">
        <v>26.3</v>
      </c>
      <c r="H192" s="196">
        <f t="shared" si="4"/>
        <v>0</v>
      </c>
      <c r="I192" s="197">
        <v>0</v>
      </c>
      <c r="J192" s="198">
        <f t="shared" si="5"/>
        <v>1</v>
      </c>
      <c r="K192" s="197">
        <v>26.3</v>
      </c>
      <c r="L192" s="199" t="s">
        <v>1049</v>
      </c>
    </row>
    <row r="193" spans="1:12" hidden="1">
      <c r="A193" s="191">
        <v>192</v>
      </c>
      <c r="B193" s="192" t="s">
        <v>1083</v>
      </c>
      <c r="C193" s="193" t="s">
        <v>1084</v>
      </c>
      <c r="D193" s="193" t="s">
        <v>1085</v>
      </c>
      <c r="E193" s="193">
        <v>1</v>
      </c>
      <c r="F193" s="194">
        <v>18.600000000000001</v>
      </c>
      <c r="G193" s="195">
        <v>18.600000000000001</v>
      </c>
      <c r="H193" s="196">
        <f t="shared" si="4"/>
        <v>0</v>
      </c>
      <c r="I193" s="197">
        <v>0</v>
      </c>
      <c r="J193" s="198">
        <f t="shared" si="5"/>
        <v>1</v>
      </c>
      <c r="K193" s="197">
        <v>18.600000000000001</v>
      </c>
      <c r="L193" s="199" t="s">
        <v>1049</v>
      </c>
    </row>
    <row r="194" spans="1:12" hidden="1">
      <c r="A194" s="191">
        <v>193</v>
      </c>
      <c r="B194" s="192" t="s">
        <v>1086</v>
      </c>
      <c r="C194" s="193" t="s">
        <v>1087</v>
      </c>
      <c r="D194" s="193" t="s">
        <v>1088</v>
      </c>
      <c r="E194" s="193">
        <v>1</v>
      </c>
      <c r="F194" s="194">
        <v>13.1</v>
      </c>
      <c r="G194" s="195">
        <v>13.1</v>
      </c>
      <c r="H194" s="196">
        <f t="shared" si="4"/>
        <v>0</v>
      </c>
      <c r="I194" s="197">
        <v>0</v>
      </c>
      <c r="J194" s="198">
        <f t="shared" si="5"/>
        <v>1</v>
      </c>
      <c r="K194" s="197">
        <v>13.1</v>
      </c>
      <c r="L194" s="199" t="s">
        <v>1049</v>
      </c>
    </row>
    <row r="195" spans="1:12" hidden="1">
      <c r="A195" s="191">
        <v>194</v>
      </c>
      <c r="B195" s="192" t="s">
        <v>1089</v>
      </c>
      <c r="C195" s="193" t="s">
        <v>1090</v>
      </c>
      <c r="D195" s="193" t="s">
        <v>1091</v>
      </c>
      <c r="E195" s="193">
        <v>1</v>
      </c>
      <c r="F195" s="194">
        <v>38.700000000000003</v>
      </c>
      <c r="G195" s="195">
        <v>38.700000000000003</v>
      </c>
      <c r="H195" s="196">
        <f t="shared" ref="H195:H258" si="6">I195/F195</f>
        <v>1</v>
      </c>
      <c r="I195" s="197">
        <v>38.700000000000003</v>
      </c>
      <c r="J195" s="198">
        <f t="shared" ref="J195:J258" si="7">K195/F195</f>
        <v>0</v>
      </c>
      <c r="K195" s="197">
        <v>0</v>
      </c>
      <c r="L195" s="199" t="s">
        <v>1049</v>
      </c>
    </row>
    <row r="196" spans="1:12" hidden="1">
      <c r="A196" s="191">
        <v>195</v>
      </c>
      <c r="B196" s="192" t="s">
        <v>1092</v>
      </c>
      <c r="C196" s="193" t="s">
        <v>1093</v>
      </c>
      <c r="D196" s="193" t="s">
        <v>1094</v>
      </c>
      <c r="E196" s="193">
        <v>1</v>
      </c>
      <c r="F196" s="194">
        <v>85.2</v>
      </c>
      <c r="G196" s="195">
        <v>85.2</v>
      </c>
      <c r="H196" s="196">
        <f t="shared" si="6"/>
        <v>1</v>
      </c>
      <c r="I196" s="197">
        <v>85.2</v>
      </c>
      <c r="J196" s="198">
        <f t="shared" si="7"/>
        <v>0</v>
      </c>
      <c r="K196" s="197">
        <v>0</v>
      </c>
      <c r="L196" s="199" t="s">
        <v>1049</v>
      </c>
    </row>
    <row r="197" spans="1:12" hidden="1">
      <c r="A197" s="191">
        <v>196</v>
      </c>
      <c r="B197" s="192" t="s">
        <v>1095</v>
      </c>
      <c r="C197" s="193" t="s">
        <v>1096</v>
      </c>
      <c r="D197" s="193" t="s">
        <v>1097</v>
      </c>
      <c r="E197" s="193">
        <v>1</v>
      </c>
      <c r="F197" s="194">
        <v>83.6</v>
      </c>
      <c r="G197" s="195">
        <v>83.6</v>
      </c>
      <c r="H197" s="196">
        <f t="shared" si="6"/>
        <v>1</v>
      </c>
      <c r="I197" s="197">
        <v>83.6</v>
      </c>
      <c r="J197" s="198">
        <f t="shared" si="7"/>
        <v>0</v>
      </c>
      <c r="K197" s="197">
        <v>0</v>
      </c>
      <c r="L197" s="199" t="s">
        <v>1049</v>
      </c>
    </row>
    <row r="198" spans="1:12" hidden="1">
      <c r="A198" s="191">
        <v>197</v>
      </c>
      <c r="B198" s="192" t="s">
        <v>1098</v>
      </c>
      <c r="C198" s="193" t="s">
        <v>1099</v>
      </c>
      <c r="D198" s="193" t="s">
        <v>1100</v>
      </c>
      <c r="E198" s="193">
        <v>1</v>
      </c>
      <c r="F198" s="194">
        <v>76.5</v>
      </c>
      <c r="G198" s="195">
        <v>76.5</v>
      </c>
      <c r="H198" s="196">
        <f t="shared" si="6"/>
        <v>1</v>
      </c>
      <c r="I198" s="197">
        <v>76.5</v>
      </c>
      <c r="J198" s="198">
        <f t="shared" si="7"/>
        <v>0</v>
      </c>
      <c r="K198" s="197">
        <v>0</v>
      </c>
      <c r="L198" s="199" t="s">
        <v>1049</v>
      </c>
    </row>
    <row r="199" spans="1:12" hidden="1">
      <c r="A199" s="191">
        <v>198</v>
      </c>
      <c r="B199" s="192" t="s">
        <v>1101</v>
      </c>
      <c r="C199" s="193" t="s">
        <v>1102</v>
      </c>
      <c r="D199" s="193" t="s">
        <v>1103</v>
      </c>
      <c r="E199" s="193">
        <v>2</v>
      </c>
      <c r="F199" s="194">
        <v>114.3</v>
      </c>
      <c r="G199" s="195">
        <v>228.6</v>
      </c>
      <c r="H199" s="196">
        <f t="shared" si="6"/>
        <v>2</v>
      </c>
      <c r="I199" s="197">
        <v>228.6</v>
      </c>
      <c r="J199" s="198">
        <f t="shared" si="7"/>
        <v>0</v>
      </c>
      <c r="K199" s="197">
        <v>0</v>
      </c>
      <c r="L199" s="199" t="s">
        <v>1049</v>
      </c>
    </row>
    <row r="200" spans="1:12" hidden="1">
      <c r="A200" s="191">
        <v>199</v>
      </c>
      <c r="B200" s="192" t="s">
        <v>1104</v>
      </c>
      <c r="C200" s="193" t="s">
        <v>1105</v>
      </c>
      <c r="D200" s="193" t="s">
        <v>1106</v>
      </c>
      <c r="E200" s="193">
        <v>2</v>
      </c>
      <c r="F200" s="194">
        <v>106.5</v>
      </c>
      <c r="G200" s="195">
        <v>213</v>
      </c>
      <c r="H200" s="196">
        <f t="shared" si="6"/>
        <v>2</v>
      </c>
      <c r="I200" s="197">
        <v>213</v>
      </c>
      <c r="J200" s="198">
        <f t="shared" si="7"/>
        <v>0</v>
      </c>
      <c r="K200" s="197">
        <v>0</v>
      </c>
      <c r="L200" s="199" t="s">
        <v>1049</v>
      </c>
    </row>
    <row r="201" spans="1:12" hidden="1">
      <c r="A201" s="191">
        <v>200</v>
      </c>
      <c r="B201" s="192" t="s">
        <v>1107</v>
      </c>
      <c r="C201" s="193" t="s">
        <v>1108</v>
      </c>
      <c r="D201" s="193" t="s">
        <v>1109</v>
      </c>
      <c r="E201" s="193">
        <v>1</v>
      </c>
      <c r="F201" s="194">
        <v>102.8</v>
      </c>
      <c r="G201" s="195">
        <v>102.8</v>
      </c>
      <c r="H201" s="196">
        <f t="shared" si="6"/>
        <v>1</v>
      </c>
      <c r="I201" s="197">
        <v>102.8</v>
      </c>
      <c r="J201" s="198">
        <f t="shared" si="7"/>
        <v>0</v>
      </c>
      <c r="K201" s="197">
        <v>0</v>
      </c>
      <c r="L201" s="199" t="s">
        <v>1049</v>
      </c>
    </row>
    <row r="202" spans="1:12" hidden="1">
      <c r="A202" s="191">
        <v>201</v>
      </c>
      <c r="B202" s="192" t="s">
        <v>1110</v>
      </c>
      <c r="C202" s="193" t="s">
        <v>1111</v>
      </c>
      <c r="D202" s="193" t="s">
        <v>1112</v>
      </c>
      <c r="E202" s="193">
        <v>1</v>
      </c>
      <c r="F202" s="194">
        <v>94.7</v>
      </c>
      <c r="G202" s="195">
        <v>94.7</v>
      </c>
      <c r="H202" s="196">
        <f t="shared" si="6"/>
        <v>1</v>
      </c>
      <c r="I202" s="197">
        <v>94.7</v>
      </c>
      <c r="J202" s="198">
        <f t="shared" si="7"/>
        <v>0</v>
      </c>
      <c r="K202" s="197">
        <v>0</v>
      </c>
      <c r="L202" s="199" t="s">
        <v>1049</v>
      </c>
    </row>
    <row r="203" spans="1:12" hidden="1">
      <c r="A203" s="191">
        <v>202</v>
      </c>
      <c r="B203" s="192" t="s">
        <v>1113</v>
      </c>
      <c r="C203" s="193" t="s">
        <v>1114</v>
      </c>
      <c r="D203" s="193" t="s">
        <v>1115</v>
      </c>
      <c r="E203" s="193">
        <v>1</v>
      </c>
      <c r="F203" s="194">
        <v>87.6</v>
      </c>
      <c r="G203" s="195">
        <v>87.6</v>
      </c>
      <c r="H203" s="196">
        <f t="shared" si="6"/>
        <v>1</v>
      </c>
      <c r="I203" s="197">
        <v>87.6</v>
      </c>
      <c r="J203" s="198">
        <f t="shared" si="7"/>
        <v>0</v>
      </c>
      <c r="K203" s="197">
        <v>0</v>
      </c>
      <c r="L203" s="199" t="s">
        <v>1049</v>
      </c>
    </row>
    <row r="204" spans="1:12" hidden="1">
      <c r="A204" s="191">
        <v>203</v>
      </c>
      <c r="B204" s="192" t="s">
        <v>1116</v>
      </c>
      <c r="C204" s="193" t="s">
        <v>1117</v>
      </c>
      <c r="D204" s="193" t="s">
        <v>1118</v>
      </c>
      <c r="E204" s="193">
        <v>1</v>
      </c>
      <c r="F204" s="194">
        <v>54.4</v>
      </c>
      <c r="G204" s="195">
        <v>54.4</v>
      </c>
      <c r="H204" s="196">
        <f t="shared" si="6"/>
        <v>1</v>
      </c>
      <c r="I204" s="197">
        <v>54.4</v>
      </c>
      <c r="J204" s="198">
        <f t="shared" si="7"/>
        <v>0</v>
      </c>
      <c r="K204" s="197">
        <v>0</v>
      </c>
      <c r="L204" s="199" t="s">
        <v>1049</v>
      </c>
    </row>
    <row r="205" spans="1:12" hidden="1">
      <c r="A205" s="191">
        <v>204</v>
      </c>
      <c r="B205" s="192" t="s">
        <v>1119</v>
      </c>
      <c r="C205" s="193" t="s">
        <v>1120</v>
      </c>
      <c r="D205" s="193" t="s">
        <v>1121</v>
      </c>
      <c r="E205" s="193">
        <v>1</v>
      </c>
      <c r="F205" s="194">
        <v>91.4</v>
      </c>
      <c r="G205" s="195">
        <v>91.4</v>
      </c>
      <c r="H205" s="196">
        <f t="shared" si="6"/>
        <v>1</v>
      </c>
      <c r="I205" s="197">
        <v>91.4</v>
      </c>
      <c r="J205" s="198">
        <f t="shared" si="7"/>
        <v>0</v>
      </c>
      <c r="K205" s="197">
        <v>0</v>
      </c>
      <c r="L205" s="199" t="s">
        <v>1049</v>
      </c>
    </row>
    <row r="206" spans="1:12" hidden="1">
      <c r="A206" s="191">
        <v>205</v>
      </c>
      <c r="B206" s="192" t="s">
        <v>1122</v>
      </c>
      <c r="C206" s="193" t="s">
        <v>1123</v>
      </c>
      <c r="D206" s="193" t="s">
        <v>1124</v>
      </c>
      <c r="E206" s="193">
        <v>2</v>
      </c>
      <c r="F206" s="194">
        <v>197.4</v>
      </c>
      <c r="G206" s="195">
        <v>394.8</v>
      </c>
      <c r="H206" s="196">
        <f t="shared" si="6"/>
        <v>2</v>
      </c>
      <c r="I206" s="197">
        <v>394.8</v>
      </c>
      <c r="J206" s="198">
        <f t="shared" si="7"/>
        <v>0</v>
      </c>
      <c r="K206" s="197">
        <v>0</v>
      </c>
      <c r="L206" s="199" t="s">
        <v>1049</v>
      </c>
    </row>
    <row r="207" spans="1:12" hidden="1">
      <c r="A207" s="191">
        <v>206</v>
      </c>
      <c r="B207" s="192" t="s">
        <v>1125</v>
      </c>
      <c r="C207" s="193" t="s">
        <v>1126</v>
      </c>
      <c r="D207" s="193" t="s">
        <v>1127</v>
      </c>
      <c r="E207" s="193">
        <v>1</v>
      </c>
      <c r="F207" s="194">
        <v>180.6</v>
      </c>
      <c r="G207" s="195">
        <v>180.6</v>
      </c>
      <c r="H207" s="196">
        <f t="shared" si="6"/>
        <v>1</v>
      </c>
      <c r="I207" s="197">
        <v>180.6</v>
      </c>
      <c r="J207" s="198">
        <f t="shared" si="7"/>
        <v>0</v>
      </c>
      <c r="K207" s="197">
        <v>0</v>
      </c>
      <c r="L207" s="199" t="s">
        <v>1049</v>
      </c>
    </row>
    <row r="208" spans="1:12" hidden="1">
      <c r="A208" s="191">
        <v>207</v>
      </c>
      <c r="B208" s="192" t="s">
        <v>1128</v>
      </c>
      <c r="C208" s="193" t="s">
        <v>1129</v>
      </c>
      <c r="D208" s="193" t="s">
        <v>1130</v>
      </c>
      <c r="E208" s="193">
        <v>2</v>
      </c>
      <c r="F208" s="194">
        <v>264.39999999999998</v>
      </c>
      <c r="G208" s="195">
        <v>528.79999999999995</v>
      </c>
      <c r="H208" s="196">
        <f t="shared" si="6"/>
        <v>2</v>
      </c>
      <c r="I208" s="197">
        <v>528.79999999999995</v>
      </c>
      <c r="J208" s="198">
        <f t="shared" si="7"/>
        <v>0</v>
      </c>
      <c r="K208" s="197">
        <v>0</v>
      </c>
      <c r="L208" s="199" t="s">
        <v>1049</v>
      </c>
    </row>
    <row r="209" spans="1:12" hidden="1">
      <c r="A209" s="191">
        <v>208</v>
      </c>
      <c r="B209" s="192" t="s">
        <v>1131</v>
      </c>
      <c r="C209" s="193" t="s">
        <v>1132</v>
      </c>
      <c r="D209" s="193" t="s">
        <v>1133</v>
      </c>
      <c r="E209" s="193">
        <v>2</v>
      </c>
      <c r="F209" s="194">
        <v>246.2</v>
      </c>
      <c r="G209" s="195">
        <v>492.4</v>
      </c>
      <c r="H209" s="196">
        <f t="shared" si="6"/>
        <v>2</v>
      </c>
      <c r="I209" s="197">
        <v>492.4</v>
      </c>
      <c r="J209" s="198">
        <f t="shared" si="7"/>
        <v>0</v>
      </c>
      <c r="K209" s="197">
        <v>0</v>
      </c>
      <c r="L209" s="199" t="s">
        <v>1049</v>
      </c>
    </row>
    <row r="210" spans="1:12" hidden="1">
      <c r="A210" s="191">
        <v>209</v>
      </c>
      <c r="B210" s="192" t="s">
        <v>1134</v>
      </c>
      <c r="C210" s="193" t="s">
        <v>1135</v>
      </c>
      <c r="D210" s="193" t="s">
        <v>1136</v>
      </c>
      <c r="E210" s="193">
        <v>1</v>
      </c>
      <c r="F210" s="194">
        <v>242.5</v>
      </c>
      <c r="G210" s="195">
        <v>242.5</v>
      </c>
      <c r="H210" s="196">
        <f t="shared" si="6"/>
        <v>1</v>
      </c>
      <c r="I210" s="197">
        <v>242.5</v>
      </c>
      <c r="J210" s="198">
        <f t="shared" si="7"/>
        <v>0</v>
      </c>
      <c r="K210" s="197">
        <v>0</v>
      </c>
      <c r="L210" s="199" t="s">
        <v>1049</v>
      </c>
    </row>
    <row r="211" spans="1:12" hidden="1">
      <c r="A211" s="191">
        <v>210</v>
      </c>
      <c r="B211" s="192" t="s">
        <v>1137</v>
      </c>
      <c r="C211" s="193" t="s">
        <v>1138</v>
      </c>
      <c r="D211" s="193" t="s">
        <v>1139</v>
      </c>
      <c r="E211" s="193">
        <v>1</v>
      </c>
      <c r="F211" s="194">
        <v>223.6</v>
      </c>
      <c r="G211" s="195">
        <v>223.6</v>
      </c>
      <c r="H211" s="196">
        <f t="shared" si="6"/>
        <v>1</v>
      </c>
      <c r="I211" s="197">
        <v>223.6</v>
      </c>
      <c r="J211" s="198">
        <f t="shared" si="7"/>
        <v>0</v>
      </c>
      <c r="K211" s="197">
        <v>0</v>
      </c>
      <c r="L211" s="199" t="s">
        <v>1049</v>
      </c>
    </row>
    <row r="212" spans="1:12" hidden="1">
      <c r="A212" s="191">
        <v>211</v>
      </c>
      <c r="B212" s="192" t="s">
        <v>1140</v>
      </c>
      <c r="C212" s="193" t="s">
        <v>1141</v>
      </c>
      <c r="D212" s="193" t="s">
        <v>1142</v>
      </c>
      <c r="E212" s="193">
        <v>1</v>
      </c>
      <c r="F212" s="194">
        <v>206.5</v>
      </c>
      <c r="G212" s="195">
        <v>206.5</v>
      </c>
      <c r="H212" s="196">
        <f t="shared" si="6"/>
        <v>1</v>
      </c>
      <c r="I212" s="197">
        <v>206.5</v>
      </c>
      <c r="J212" s="198">
        <f t="shared" si="7"/>
        <v>0</v>
      </c>
      <c r="K212" s="197">
        <v>0</v>
      </c>
      <c r="L212" s="199" t="s">
        <v>1049</v>
      </c>
    </row>
    <row r="213" spans="1:12" hidden="1">
      <c r="A213" s="191">
        <v>212</v>
      </c>
      <c r="B213" s="192" t="s">
        <v>1143</v>
      </c>
      <c r="C213" s="193" t="s">
        <v>1144</v>
      </c>
      <c r="D213" s="193" t="s">
        <v>1145</v>
      </c>
      <c r="E213" s="193">
        <v>1</v>
      </c>
      <c r="F213" s="194">
        <v>130.5</v>
      </c>
      <c r="G213" s="195">
        <v>130.5</v>
      </c>
      <c r="H213" s="196">
        <f t="shared" si="6"/>
        <v>0</v>
      </c>
      <c r="I213" s="197">
        <v>0</v>
      </c>
      <c r="J213" s="198">
        <f t="shared" si="7"/>
        <v>1</v>
      </c>
      <c r="K213" s="197">
        <v>130.5</v>
      </c>
      <c r="L213" s="199" t="s">
        <v>1049</v>
      </c>
    </row>
    <row r="214" spans="1:12" hidden="1">
      <c r="A214" s="191">
        <v>213</v>
      </c>
      <c r="B214" s="192" t="s">
        <v>1146</v>
      </c>
      <c r="C214" s="193" t="s">
        <v>1147</v>
      </c>
      <c r="D214" s="193" t="s">
        <v>1148</v>
      </c>
      <c r="E214" s="193">
        <v>1</v>
      </c>
      <c r="F214" s="194">
        <v>13.9</v>
      </c>
      <c r="G214" s="195">
        <v>13.9</v>
      </c>
      <c r="H214" s="196">
        <f t="shared" si="6"/>
        <v>0</v>
      </c>
      <c r="I214" s="197">
        <v>0</v>
      </c>
      <c r="J214" s="198">
        <f t="shared" si="7"/>
        <v>1</v>
      </c>
      <c r="K214" s="197">
        <v>13.9</v>
      </c>
      <c r="L214" s="199" t="s">
        <v>1049</v>
      </c>
    </row>
    <row r="215" spans="1:12" hidden="1">
      <c r="A215" s="191">
        <v>214</v>
      </c>
      <c r="B215" s="192" t="s">
        <v>1149</v>
      </c>
      <c r="C215" s="193" t="s">
        <v>1150</v>
      </c>
      <c r="D215" s="193" t="s">
        <v>1151</v>
      </c>
      <c r="E215" s="193">
        <v>1</v>
      </c>
      <c r="F215" s="194">
        <v>57.2</v>
      </c>
      <c r="G215" s="195">
        <v>57.2</v>
      </c>
      <c r="H215" s="196">
        <f t="shared" si="6"/>
        <v>1</v>
      </c>
      <c r="I215" s="197">
        <v>57.2</v>
      </c>
      <c r="J215" s="198">
        <f t="shared" si="7"/>
        <v>0</v>
      </c>
      <c r="K215" s="197">
        <v>0</v>
      </c>
      <c r="L215" s="199" t="s">
        <v>1049</v>
      </c>
    </row>
    <row r="216" spans="1:12" hidden="1">
      <c r="A216" s="191">
        <v>215</v>
      </c>
      <c r="B216" s="192" t="s">
        <v>1152</v>
      </c>
      <c r="C216" s="193" t="s">
        <v>1153</v>
      </c>
      <c r="D216" s="193" t="s">
        <v>1154</v>
      </c>
      <c r="E216" s="193">
        <v>1</v>
      </c>
      <c r="F216" s="194">
        <v>57.3</v>
      </c>
      <c r="G216" s="195">
        <v>57.3</v>
      </c>
      <c r="H216" s="196">
        <f t="shared" si="6"/>
        <v>1</v>
      </c>
      <c r="I216" s="197">
        <v>57.3</v>
      </c>
      <c r="J216" s="198">
        <f t="shared" si="7"/>
        <v>0</v>
      </c>
      <c r="K216" s="197">
        <v>0</v>
      </c>
      <c r="L216" s="199" t="s">
        <v>1049</v>
      </c>
    </row>
    <row r="217" spans="1:12" hidden="1">
      <c r="A217" s="191">
        <v>216</v>
      </c>
      <c r="B217" s="192" t="s">
        <v>1155</v>
      </c>
      <c r="C217" s="193" t="s">
        <v>1156</v>
      </c>
      <c r="D217" s="193" t="s">
        <v>1157</v>
      </c>
      <c r="E217" s="193">
        <v>1</v>
      </c>
      <c r="F217" s="194">
        <v>37.4</v>
      </c>
      <c r="G217" s="195">
        <v>37.4</v>
      </c>
      <c r="H217" s="196">
        <f t="shared" si="6"/>
        <v>0</v>
      </c>
      <c r="I217" s="197">
        <v>0</v>
      </c>
      <c r="J217" s="198">
        <f t="shared" si="7"/>
        <v>1</v>
      </c>
      <c r="K217" s="197">
        <v>37.4</v>
      </c>
      <c r="L217" s="199" t="s">
        <v>1049</v>
      </c>
    </row>
    <row r="218" spans="1:12" hidden="1">
      <c r="A218" s="191">
        <v>217</v>
      </c>
      <c r="B218" s="192" t="s">
        <v>1158</v>
      </c>
      <c r="C218" s="193" t="s">
        <v>1159</v>
      </c>
      <c r="D218" s="193" t="s">
        <v>1160</v>
      </c>
      <c r="E218" s="193">
        <v>1</v>
      </c>
      <c r="F218" s="194">
        <v>81.3</v>
      </c>
      <c r="G218" s="195">
        <v>81.3</v>
      </c>
      <c r="H218" s="196">
        <f t="shared" si="6"/>
        <v>1</v>
      </c>
      <c r="I218" s="197">
        <v>81.3</v>
      </c>
      <c r="J218" s="198">
        <f t="shared" si="7"/>
        <v>0</v>
      </c>
      <c r="K218" s="197">
        <v>0</v>
      </c>
      <c r="L218" s="199" t="s">
        <v>1049</v>
      </c>
    </row>
    <row r="219" spans="1:12" hidden="1">
      <c r="A219" s="191">
        <v>218</v>
      </c>
      <c r="B219" s="192" t="s">
        <v>1161</v>
      </c>
      <c r="C219" s="193" t="s">
        <v>1162</v>
      </c>
      <c r="D219" s="193" t="s">
        <v>1163</v>
      </c>
      <c r="E219" s="193">
        <v>2</v>
      </c>
      <c r="F219" s="194">
        <v>177</v>
      </c>
      <c r="G219" s="195">
        <v>354</v>
      </c>
      <c r="H219" s="196">
        <f t="shared" si="6"/>
        <v>2</v>
      </c>
      <c r="I219" s="197">
        <v>354</v>
      </c>
      <c r="J219" s="198">
        <f t="shared" si="7"/>
        <v>0</v>
      </c>
      <c r="K219" s="197">
        <v>0</v>
      </c>
      <c r="L219" s="199" t="s">
        <v>1049</v>
      </c>
    </row>
    <row r="220" spans="1:12" hidden="1">
      <c r="A220" s="191">
        <v>219</v>
      </c>
      <c r="B220" s="192" t="s">
        <v>1164</v>
      </c>
      <c r="C220" s="193" t="s">
        <v>1165</v>
      </c>
      <c r="D220" s="193" t="s">
        <v>1166</v>
      </c>
      <c r="E220" s="193">
        <v>1</v>
      </c>
      <c r="F220" s="194">
        <v>267.10000000000002</v>
      </c>
      <c r="G220" s="195">
        <v>267.10000000000002</v>
      </c>
      <c r="H220" s="196">
        <f t="shared" si="6"/>
        <v>1</v>
      </c>
      <c r="I220" s="197">
        <v>267.10000000000002</v>
      </c>
      <c r="J220" s="198">
        <f t="shared" si="7"/>
        <v>0</v>
      </c>
      <c r="K220" s="197">
        <v>0</v>
      </c>
      <c r="L220" s="199" t="s">
        <v>1049</v>
      </c>
    </row>
    <row r="221" spans="1:12" hidden="1">
      <c r="A221" s="191">
        <v>220</v>
      </c>
      <c r="B221" s="192" t="s">
        <v>1167</v>
      </c>
      <c r="C221" s="193" t="s">
        <v>1168</v>
      </c>
      <c r="D221" s="193" t="s">
        <v>1169</v>
      </c>
      <c r="E221" s="193">
        <v>1</v>
      </c>
      <c r="F221" s="194">
        <v>164.2</v>
      </c>
      <c r="G221" s="195">
        <v>164.2</v>
      </c>
      <c r="H221" s="196">
        <f t="shared" si="6"/>
        <v>1</v>
      </c>
      <c r="I221" s="197">
        <v>164.2</v>
      </c>
      <c r="J221" s="198">
        <f t="shared" si="7"/>
        <v>0</v>
      </c>
      <c r="K221" s="197">
        <v>0</v>
      </c>
      <c r="L221" s="199" t="s">
        <v>1049</v>
      </c>
    </row>
    <row r="222" spans="1:12" hidden="1">
      <c r="A222" s="191">
        <v>221</v>
      </c>
      <c r="B222" s="192" t="s">
        <v>1170</v>
      </c>
      <c r="C222" s="193" t="s">
        <v>1171</v>
      </c>
      <c r="D222" s="193" t="s">
        <v>1172</v>
      </c>
      <c r="E222" s="193">
        <v>1</v>
      </c>
      <c r="F222" s="194">
        <v>244.9</v>
      </c>
      <c r="G222" s="195">
        <v>244.9</v>
      </c>
      <c r="H222" s="196">
        <f t="shared" si="6"/>
        <v>1</v>
      </c>
      <c r="I222" s="197">
        <v>244.9</v>
      </c>
      <c r="J222" s="198">
        <f t="shared" si="7"/>
        <v>0</v>
      </c>
      <c r="K222" s="197">
        <v>0</v>
      </c>
      <c r="L222" s="199" t="s">
        <v>1049</v>
      </c>
    </row>
    <row r="223" spans="1:12" hidden="1">
      <c r="A223" s="191">
        <v>222</v>
      </c>
      <c r="B223" s="192" t="s">
        <v>1173</v>
      </c>
      <c r="C223" s="193" t="s">
        <v>1174</v>
      </c>
      <c r="D223" s="193" t="s">
        <v>1175</v>
      </c>
      <c r="E223" s="193">
        <v>1</v>
      </c>
      <c r="F223" s="194">
        <v>227.6</v>
      </c>
      <c r="G223" s="195">
        <v>227.6</v>
      </c>
      <c r="H223" s="196">
        <f t="shared" si="6"/>
        <v>1</v>
      </c>
      <c r="I223" s="197">
        <v>227.6</v>
      </c>
      <c r="J223" s="198">
        <f t="shared" si="7"/>
        <v>0</v>
      </c>
      <c r="K223" s="197">
        <v>0</v>
      </c>
      <c r="L223" s="199" t="s">
        <v>1049</v>
      </c>
    </row>
    <row r="224" spans="1:12" hidden="1">
      <c r="A224" s="191">
        <v>223</v>
      </c>
      <c r="B224" s="192" t="s">
        <v>1176</v>
      </c>
      <c r="C224" s="193" t="s">
        <v>1177</v>
      </c>
      <c r="D224" s="193" t="s">
        <v>1178</v>
      </c>
      <c r="E224" s="193">
        <v>1</v>
      </c>
      <c r="F224" s="194">
        <v>244.6</v>
      </c>
      <c r="G224" s="195">
        <v>244.6</v>
      </c>
      <c r="H224" s="196">
        <f t="shared" si="6"/>
        <v>1</v>
      </c>
      <c r="I224" s="197">
        <v>244.6</v>
      </c>
      <c r="J224" s="198">
        <f t="shared" si="7"/>
        <v>0</v>
      </c>
      <c r="K224" s="197">
        <v>0</v>
      </c>
      <c r="L224" s="199" t="s">
        <v>1049</v>
      </c>
    </row>
    <row r="225" spans="1:12" hidden="1">
      <c r="A225" s="191">
        <v>224</v>
      </c>
      <c r="B225" s="192" t="s">
        <v>1179</v>
      </c>
      <c r="C225" s="193" t="s">
        <v>1180</v>
      </c>
      <c r="D225" s="193" t="s">
        <v>1181</v>
      </c>
      <c r="E225" s="193">
        <v>1</v>
      </c>
      <c r="F225" s="194">
        <v>227.1</v>
      </c>
      <c r="G225" s="195">
        <v>227.1</v>
      </c>
      <c r="H225" s="196">
        <f t="shared" si="6"/>
        <v>1</v>
      </c>
      <c r="I225" s="197">
        <v>227.1</v>
      </c>
      <c r="J225" s="198">
        <f t="shared" si="7"/>
        <v>0</v>
      </c>
      <c r="K225" s="197">
        <v>0</v>
      </c>
      <c r="L225" s="199" t="s">
        <v>1049</v>
      </c>
    </row>
    <row r="226" spans="1:12" hidden="1">
      <c r="A226" s="191">
        <v>225</v>
      </c>
      <c r="B226" s="192" t="s">
        <v>1182</v>
      </c>
      <c r="C226" s="193" t="s">
        <v>1183</v>
      </c>
      <c r="D226" s="193" t="s">
        <v>1184</v>
      </c>
      <c r="E226" s="193">
        <v>1</v>
      </c>
      <c r="F226" s="194">
        <v>92.1</v>
      </c>
      <c r="G226" s="195">
        <v>92.1</v>
      </c>
      <c r="H226" s="196">
        <f t="shared" si="6"/>
        <v>1</v>
      </c>
      <c r="I226" s="197">
        <v>92.1</v>
      </c>
      <c r="J226" s="198">
        <f t="shared" si="7"/>
        <v>0</v>
      </c>
      <c r="K226" s="197">
        <v>0</v>
      </c>
      <c r="L226" s="199" t="s">
        <v>1049</v>
      </c>
    </row>
    <row r="227" spans="1:12" hidden="1">
      <c r="A227" s="191">
        <v>226</v>
      </c>
      <c r="B227" s="192" t="s">
        <v>1185</v>
      </c>
      <c r="C227" s="193" t="s">
        <v>1186</v>
      </c>
      <c r="D227" s="193" t="s">
        <v>1187</v>
      </c>
      <c r="E227" s="193">
        <v>1</v>
      </c>
      <c r="F227" s="194">
        <v>84.9</v>
      </c>
      <c r="G227" s="195">
        <v>84.9</v>
      </c>
      <c r="H227" s="196">
        <f t="shared" si="6"/>
        <v>1</v>
      </c>
      <c r="I227" s="197">
        <v>84.9</v>
      </c>
      <c r="J227" s="198">
        <f t="shared" si="7"/>
        <v>0</v>
      </c>
      <c r="K227" s="197">
        <v>0</v>
      </c>
      <c r="L227" s="199" t="s">
        <v>1049</v>
      </c>
    </row>
    <row r="228" spans="1:12" hidden="1">
      <c r="A228" s="191">
        <v>227</v>
      </c>
      <c r="B228" s="192" t="s">
        <v>1188</v>
      </c>
      <c r="C228" s="193" t="s">
        <v>1189</v>
      </c>
      <c r="D228" s="193" t="s">
        <v>1190</v>
      </c>
      <c r="E228" s="193">
        <v>1</v>
      </c>
      <c r="F228" s="194">
        <v>58.5</v>
      </c>
      <c r="G228" s="195">
        <v>58.5</v>
      </c>
      <c r="H228" s="196">
        <f t="shared" si="6"/>
        <v>1</v>
      </c>
      <c r="I228" s="197">
        <v>58.5</v>
      </c>
      <c r="J228" s="198">
        <f t="shared" si="7"/>
        <v>0</v>
      </c>
      <c r="K228" s="197">
        <v>0</v>
      </c>
      <c r="L228" s="199" t="s">
        <v>1049</v>
      </c>
    </row>
    <row r="229" spans="1:12" hidden="1">
      <c r="A229" s="191">
        <v>228</v>
      </c>
      <c r="B229" s="192" t="s">
        <v>1191</v>
      </c>
      <c r="C229" s="193" t="s">
        <v>1192</v>
      </c>
      <c r="D229" s="193" t="s">
        <v>1193</v>
      </c>
      <c r="E229" s="193">
        <v>1</v>
      </c>
      <c r="F229" s="194">
        <v>69.7</v>
      </c>
      <c r="G229" s="195">
        <v>69.7</v>
      </c>
      <c r="H229" s="196">
        <f t="shared" si="6"/>
        <v>1</v>
      </c>
      <c r="I229" s="197">
        <v>69.7</v>
      </c>
      <c r="J229" s="198">
        <f t="shared" si="7"/>
        <v>0</v>
      </c>
      <c r="K229" s="197">
        <v>0</v>
      </c>
      <c r="L229" s="199" t="s">
        <v>1049</v>
      </c>
    </row>
    <row r="230" spans="1:12" hidden="1">
      <c r="A230" s="191">
        <v>229</v>
      </c>
      <c r="B230" s="192" t="s">
        <v>1194</v>
      </c>
      <c r="C230" s="193" t="s">
        <v>1195</v>
      </c>
      <c r="D230" s="193" t="s">
        <v>1196</v>
      </c>
      <c r="E230" s="193">
        <v>1</v>
      </c>
      <c r="F230" s="194">
        <v>12.9</v>
      </c>
      <c r="G230" s="195">
        <v>12.9</v>
      </c>
      <c r="H230" s="196">
        <f t="shared" si="6"/>
        <v>0</v>
      </c>
      <c r="I230" s="197">
        <v>0</v>
      </c>
      <c r="J230" s="198">
        <f t="shared" si="7"/>
        <v>1</v>
      </c>
      <c r="K230" s="197">
        <v>12.9</v>
      </c>
      <c r="L230" s="199" t="s">
        <v>1049</v>
      </c>
    </row>
    <row r="231" spans="1:12" hidden="1">
      <c r="A231" s="191">
        <v>230</v>
      </c>
      <c r="B231" s="192" t="s">
        <v>1197</v>
      </c>
      <c r="C231" s="193" t="s">
        <v>1198</v>
      </c>
      <c r="D231" s="193" t="s">
        <v>1199</v>
      </c>
      <c r="E231" s="193">
        <v>1</v>
      </c>
      <c r="F231" s="194">
        <v>88.5</v>
      </c>
      <c r="G231" s="195">
        <v>88.5</v>
      </c>
      <c r="H231" s="196">
        <f t="shared" si="6"/>
        <v>1</v>
      </c>
      <c r="I231" s="197">
        <v>88.5</v>
      </c>
      <c r="J231" s="198">
        <f t="shared" si="7"/>
        <v>0</v>
      </c>
      <c r="K231" s="197">
        <v>0</v>
      </c>
      <c r="L231" s="199" t="s">
        <v>1049</v>
      </c>
    </row>
    <row r="232" spans="1:12" hidden="1">
      <c r="A232" s="191">
        <v>231</v>
      </c>
      <c r="B232" s="192" t="s">
        <v>1200</v>
      </c>
      <c r="C232" s="193" t="s">
        <v>1201</v>
      </c>
      <c r="D232" s="193" t="s">
        <v>1202</v>
      </c>
      <c r="E232" s="193">
        <v>1</v>
      </c>
      <c r="F232" s="194">
        <v>66.599999999999994</v>
      </c>
      <c r="G232" s="195">
        <v>66.599999999999994</v>
      </c>
      <c r="H232" s="196">
        <f t="shared" si="6"/>
        <v>1</v>
      </c>
      <c r="I232" s="197">
        <v>66.599999999999994</v>
      </c>
      <c r="J232" s="198">
        <f t="shared" si="7"/>
        <v>0</v>
      </c>
      <c r="K232" s="197">
        <v>0</v>
      </c>
      <c r="L232" s="199" t="s">
        <v>1049</v>
      </c>
    </row>
    <row r="233" spans="1:12" hidden="1">
      <c r="A233" s="191">
        <v>232</v>
      </c>
      <c r="B233" s="192" t="s">
        <v>1203</v>
      </c>
      <c r="C233" s="193" t="s">
        <v>1204</v>
      </c>
      <c r="D233" s="193" t="s">
        <v>1205</v>
      </c>
      <c r="E233" s="193">
        <v>1</v>
      </c>
      <c r="F233" s="194">
        <v>94.2</v>
      </c>
      <c r="G233" s="195">
        <v>94.2</v>
      </c>
      <c r="H233" s="196">
        <f t="shared" si="6"/>
        <v>1</v>
      </c>
      <c r="I233" s="197">
        <v>94.2</v>
      </c>
      <c r="J233" s="198">
        <f t="shared" si="7"/>
        <v>0</v>
      </c>
      <c r="K233" s="197">
        <v>0</v>
      </c>
      <c r="L233" s="199" t="s">
        <v>1049</v>
      </c>
    </row>
    <row r="234" spans="1:12" hidden="1">
      <c r="A234" s="191">
        <v>233</v>
      </c>
      <c r="B234" s="192" t="s">
        <v>1206</v>
      </c>
      <c r="C234" s="193" t="s">
        <v>1207</v>
      </c>
      <c r="D234" s="193" t="s">
        <v>1208</v>
      </c>
      <c r="E234" s="193">
        <v>1</v>
      </c>
      <c r="F234" s="194">
        <v>79.400000000000006</v>
      </c>
      <c r="G234" s="195">
        <v>79.400000000000006</v>
      </c>
      <c r="H234" s="196">
        <f t="shared" si="6"/>
        <v>1</v>
      </c>
      <c r="I234" s="197">
        <v>79.400000000000006</v>
      </c>
      <c r="J234" s="198">
        <f t="shared" si="7"/>
        <v>0</v>
      </c>
      <c r="K234" s="197">
        <v>0</v>
      </c>
      <c r="L234" s="199" t="s">
        <v>1049</v>
      </c>
    </row>
    <row r="235" spans="1:12" hidden="1">
      <c r="A235" s="191">
        <v>234</v>
      </c>
      <c r="B235" s="192" t="s">
        <v>1209</v>
      </c>
      <c r="C235" s="193" t="s">
        <v>1210</v>
      </c>
      <c r="D235" s="193" t="s">
        <v>1211</v>
      </c>
      <c r="E235" s="193">
        <v>1</v>
      </c>
      <c r="F235" s="194">
        <v>52.5</v>
      </c>
      <c r="G235" s="195">
        <v>52.5</v>
      </c>
      <c r="H235" s="196">
        <f t="shared" si="6"/>
        <v>0</v>
      </c>
      <c r="I235" s="197">
        <v>0</v>
      </c>
      <c r="J235" s="198">
        <f t="shared" si="7"/>
        <v>1</v>
      </c>
      <c r="K235" s="197">
        <v>52.5</v>
      </c>
      <c r="L235" s="199" t="s">
        <v>1049</v>
      </c>
    </row>
    <row r="236" spans="1:12" hidden="1">
      <c r="A236" s="191">
        <v>235</v>
      </c>
      <c r="B236" s="192" t="s">
        <v>1212</v>
      </c>
      <c r="C236" s="193" t="s">
        <v>1213</v>
      </c>
      <c r="D236" s="193" t="s">
        <v>1214</v>
      </c>
      <c r="E236" s="193">
        <v>1</v>
      </c>
      <c r="F236" s="194">
        <v>71.3</v>
      </c>
      <c r="G236" s="195">
        <v>71.3</v>
      </c>
      <c r="H236" s="196">
        <f t="shared" si="6"/>
        <v>0</v>
      </c>
      <c r="I236" s="197">
        <v>0</v>
      </c>
      <c r="J236" s="198">
        <f t="shared" si="7"/>
        <v>1</v>
      </c>
      <c r="K236" s="197">
        <v>71.3</v>
      </c>
      <c r="L236" s="199" t="s">
        <v>1049</v>
      </c>
    </row>
    <row r="237" spans="1:12" hidden="1">
      <c r="A237" s="191">
        <v>236</v>
      </c>
      <c r="B237" s="192" t="s">
        <v>1215</v>
      </c>
      <c r="C237" s="193" t="s">
        <v>1216</v>
      </c>
      <c r="D237" s="193" t="s">
        <v>1217</v>
      </c>
      <c r="E237" s="193">
        <v>2</v>
      </c>
      <c r="F237" s="194">
        <v>82.7</v>
      </c>
      <c r="G237" s="195">
        <v>165.4</v>
      </c>
      <c r="H237" s="196">
        <f t="shared" si="6"/>
        <v>2</v>
      </c>
      <c r="I237" s="197">
        <v>165.4</v>
      </c>
      <c r="J237" s="198">
        <f t="shared" si="7"/>
        <v>0</v>
      </c>
      <c r="K237" s="197">
        <v>0</v>
      </c>
      <c r="L237" s="199" t="s">
        <v>1049</v>
      </c>
    </row>
    <row r="238" spans="1:12" hidden="1">
      <c r="A238" s="191">
        <v>237</v>
      </c>
      <c r="B238" s="192" t="s">
        <v>1218</v>
      </c>
      <c r="C238" s="193" t="s">
        <v>1219</v>
      </c>
      <c r="D238" s="193" t="s">
        <v>1220</v>
      </c>
      <c r="E238" s="193">
        <v>1</v>
      </c>
      <c r="F238" s="194">
        <v>160.80000000000001</v>
      </c>
      <c r="G238" s="195">
        <v>160.80000000000001</v>
      </c>
      <c r="H238" s="196">
        <f t="shared" si="6"/>
        <v>1</v>
      </c>
      <c r="I238" s="197">
        <v>160.80000000000001</v>
      </c>
      <c r="J238" s="198">
        <f t="shared" si="7"/>
        <v>0</v>
      </c>
      <c r="K238" s="197">
        <v>0</v>
      </c>
      <c r="L238" s="199" t="s">
        <v>1049</v>
      </c>
    </row>
    <row r="239" spans="1:12" hidden="1">
      <c r="A239" s="191">
        <v>238</v>
      </c>
      <c r="B239" s="192" t="s">
        <v>1221</v>
      </c>
      <c r="C239" s="193" t="s">
        <v>1222</v>
      </c>
      <c r="D239" s="193" t="s">
        <v>1223</v>
      </c>
      <c r="E239" s="193">
        <v>1</v>
      </c>
      <c r="F239" s="194">
        <v>247.5</v>
      </c>
      <c r="G239" s="195">
        <v>247.5</v>
      </c>
      <c r="H239" s="196">
        <f t="shared" si="6"/>
        <v>1</v>
      </c>
      <c r="I239" s="197">
        <v>247.5</v>
      </c>
      <c r="J239" s="198">
        <f t="shared" si="7"/>
        <v>0</v>
      </c>
      <c r="K239" s="197">
        <v>0</v>
      </c>
      <c r="L239" s="199" t="s">
        <v>1049</v>
      </c>
    </row>
    <row r="240" spans="1:12" hidden="1">
      <c r="A240" s="191">
        <v>239</v>
      </c>
      <c r="B240" s="192" t="s">
        <v>1224</v>
      </c>
      <c r="C240" s="193" t="s">
        <v>1225</v>
      </c>
      <c r="D240" s="193" t="s">
        <v>1226</v>
      </c>
      <c r="E240" s="193">
        <v>1</v>
      </c>
      <c r="F240" s="194">
        <v>229.9</v>
      </c>
      <c r="G240" s="195">
        <v>229.9</v>
      </c>
      <c r="H240" s="196">
        <f t="shared" si="6"/>
        <v>1</v>
      </c>
      <c r="I240" s="197">
        <v>229.9</v>
      </c>
      <c r="J240" s="198">
        <f t="shared" si="7"/>
        <v>0</v>
      </c>
      <c r="K240" s="197">
        <v>0</v>
      </c>
      <c r="L240" s="199" t="s">
        <v>1049</v>
      </c>
    </row>
    <row r="241" spans="1:12" hidden="1">
      <c r="A241" s="191">
        <v>240</v>
      </c>
      <c r="B241" s="192" t="s">
        <v>1227</v>
      </c>
      <c r="C241" s="193" t="s">
        <v>1228</v>
      </c>
      <c r="D241" s="193" t="s">
        <v>1229</v>
      </c>
      <c r="E241" s="193">
        <v>1</v>
      </c>
      <c r="F241" s="194">
        <v>245.1</v>
      </c>
      <c r="G241" s="195">
        <v>245.1</v>
      </c>
      <c r="H241" s="196">
        <f t="shared" si="6"/>
        <v>1</v>
      </c>
      <c r="I241" s="197">
        <v>245.1</v>
      </c>
      <c r="J241" s="198">
        <f t="shared" si="7"/>
        <v>0</v>
      </c>
      <c r="K241" s="197">
        <v>0</v>
      </c>
      <c r="L241" s="199" t="s">
        <v>1049</v>
      </c>
    </row>
    <row r="242" spans="1:12" hidden="1">
      <c r="A242" s="191">
        <v>241</v>
      </c>
      <c r="B242" s="192" t="s">
        <v>1230</v>
      </c>
      <c r="C242" s="193" t="s">
        <v>1231</v>
      </c>
      <c r="D242" s="193" t="s">
        <v>1232</v>
      </c>
      <c r="E242" s="193">
        <v>1</v>
      </c>
      <c r="F242" s="194">
        <v>227.6</v>
      </c>
      <c r="G242" s="195">
        <v>227.6</v>
      </c>
      <c r="H242" s="196">
        <f t="shared" si="6"/>
        <v>1</v>
      </c>
      <c r="I242" s="197">
        <v>227.6</v>
      </c>
      <c r="J242" s="198">
        <f t="shared" si="7"/>
        <v>0</v>
      </c>
      <c r="K242" s="197">
        <v>0</v>
      </c>
      <c r="L242" s="199" t="s">
        <v>1049</v>
      </c>
    </row>
    <row r="243" spans="1:12" hidden="1">
      <c r="A243" s="191">
        <v>242</v>
      </c>
      <c r="B243" s="192" t="s">
        <v>1233</v>
      </c>
      <c r="C243" s="193" t="s">
        <v>1234</v>
      </c>
      <c r="D243" s="193" t="s">
        <v>1235</v>
      </c>
      <c r="E243" s="193">
        <v>1</v>
      </c>
      <c r="F243" s="194">
        <v>78.7</v>
      </c>
      <c r="G243" s="195">
        <v>78.7</v>
      </c>
      <c r="H243" s="196">
        <f t="shared" si="6"/>
        <v>1</v>
      </c>
      <c r="I243" s="197">
        <v>78.7</v>
      </c>
      <c r="J243" s="198">
        <f t="shared" si="7"/>
        <v>0</v>
      </c>
      <c r="K243" s="197">
        <v>0</v>
      </c>
      <c r="L243" s="199" t="s">
        <v>1049</v>
      </c>
    </row>
    <row r="244" spans="1:12" hidden="1">
      <c r="A244" s="191">
        <v>243</v>
      </c>
      <c r="B244" s="192" t="s">
        <v>1236</v>
      </c>
      <c r="C244" s="193" t="s">
        <v>1237</v>
      </c>
      <c r="D244" s="193" t="s">
        <v>1238</v>
      </c>
      <c r="E244" s="193">
        <v>1</v>
      </c>
      <c r="F244" s="194">
        <v>50.8</v>
      </c>
      <c r="G244" s="195">
        <v>50.8</v>
      </c>
      <c r="H244" s="196">
        <f t="shared" si="6"/>
        <v>0</v>
      </c>
      <c r="I244" s="197">
        <v>0</v>
      </c>
      <c r="J244" s="198">
        <f t="shared" si="7"/>
        <v>1</v>
      </c>
      <c r="K244" s="197">
        <v>50.8</v>
      </c>
      <c r="L244" s="199" t="s">
        <v>1049</v>
      </c>
    </row>
    <row r="245" spans="1:12" hidden="1">
      <c r="A245" s="191">
        <v>244</v>
      </c>
      <c r="B245" s="192" t="s">
        <v>1239</v>
      </c>
      <c r="C245" s="193" t="s">
        <v>1240</v>
      </c>
      <c r="D245" s="193" t="s">
        <v>1241</v>
      </c>
      <c r="E245" s="193">
        <v>1</v>
      </c>
      <c r="F245" s="194">
        <v>41.8</v>
      </c>
      <c r="G245" s="195">
        <v>41.8</v>
      </c>
      <c r="H245" s="196">
        <f t="shared" si="6"/>
        <v>0</v>
      </c>
      <c r="I245" s="197">
        <v>0</v>
      </c>
      <c r="J245" s="198">
        <f t="shared" si="7"/>
        <v>1</v>
      </c>
      <c r="K245" s="197">
        <v>41.8</v>
      </c>
      <c r="L245" s="199" t="s">
        <v>1049</v>
      </c>
    </row>
    <row r="246" spans="1:12" hidden="1">
      <c r="A246" s="191">
        <v>245</v>
      </c>
      <c r="B246" s="192" t="s">
        <v>1242</v>
      </c>
      <c r="C246" s="193" t="s">
        <v>1243</v>
      </c>
      <c r="D246" s="193" t="s">
        <v>1244</v>
      </c>
      <c r="E246" s="193">
        <v>1</v>
      </c>
      <c r="F246" s="194">
        <v>24.2</v>
      </c>
      <c r="G246" s="195">
        <v>24.2</v>
      </c>
      <c r="H246" s="196">
        <f t="shared" si="6"/>
        <v>0</v>
      </c>
      <c r="I246" s="197">
        <v>0</v>
      </c>
      <c r="J246" s="198">
        <f t="shared" si="7"/>
        <v>1</v>
      </c>
      <c r="K246" s="197">
        <v>24.2</v>
      </c>
      <c r="L246" s="199" t="s">
        <v>1049</v>
      </c>
    </row>
    <row r="247" spans="1:12" hidden="1">
      <c r="A247" s="191">
        <v>246</v>
      </c>
      <c r="B247" s="192" t="s">
        <v>1245</v>
      </c>
      <c r="C247" s="193" t="s">
        <v>1246</v>
      </c>
      <c r="D247" s="193" t="s">
        <v>1247</v>
      </c>
      <c r="E247" s="193">
        <v>1</v>
      </c>
      <c r="F247" s="194">
        <v>14.7</v>
      </c>
      <c r="G247" s="195">
        <v>14.7</v>
      </c>
      <c r="H247" s="196">
        <f t="shared" si="6"/>
        <v>0</v>
      </c>
      <c r="I247" s="197">
        <v>0</v>
      </c>
      <c r="J247" s="198">
        <f t="shared" si="7"/>
        <v>1</v>
      </c>
      <c r="K247" s="197">
        <v>14.7</v>
      </c>
      <c r="L247" s="199" t="s">
        <v>1049</v>
      </c>
    </row>
    <row r="248" spans="1:12" hidden="1">
      <c r="A248" s="191">
        <v>247</v>
      </c>
      <c r="B248" s="192" t="s">
        <v>1248</v>
      </c>
      <c r="C248" s="193" t="s">
        <v>1249</v>
      </c>
      <c r="D248" s="193" t="s">
        <v>1250</v>
      </c>
      <c r="E248" s="193">
        <v>1</v>
      </c>
      <c r="F248" s="194">
        <v>17</v>
      </c>
      <c r="G248" s="195">
        <v>17</v>
      </c>
      <c r="H248" s="196">
        <f t="shared" si="6"/>
        <v>0</v>
      </c>
      <c r="I248" s="197">
        <v>0</v>
      </c>
      <c r="J248" s="198">
        <f t="shared" si="7"/>
        <v>1</v>
      </c>
      <c r="K248" s="197">
        <v>17</v>
      </c>
      <c r="L248" s="199" t="s">
        <v>1049</v>
      </c>
    </row>
    <row r="249" spans="1:12" hidden="1">
      <c r="A249" s="191">
        <v>248</v>
      </c>
      <c r="B249" s="192" t="s">
        <v>1251</v>
      </c>
      <c r="C249" s="193" t="s">
        <v>1252</v>
      </c>
      <c r="D249" s="193" t="s">
        <v>1253</v>
      </c>
      <c r="E249" s="193">
        <v>1</v>
      </c>
      <c r="F249" s="194">
        <v>19</v>
      </c>
      <c r="G249" s="195">
        <v>19</v>
      </c>
      <c r="H249" s="196">
        <f t="shared" si="6"/>
        <v>0</v>
      </c>
      <c r="I249" s="197">
        <v>0</v>
      </c>
      <c r="J249" s="198">
        <f t="shared" si="7"/>
        <v>1</v>
      </c>
      <c r="K249" s="197">
        <v>19</v>
      </c>
      <c r="L249" s="199" t="s">
        <v>1049</v>
      </c>
    </row>
    <row r="250" spans="1:12" hidden="1">
      <c r="A250" s="191">
        <v>249</v>
      </c>
      <c r="B250" s="192" t="s">
        <v>1254</v>
      </c>
      <c r="C250" s="193" t="s">
        <v>1255</v>
      </c>
      <c r="D250" s="193" t="s">
        <v>1256</v>
      </c>
      <c r="E250" s="193">
        <v>1</v>
      </c>
      <c r="F250" s="194">
        <v>12.2</v>
      </c>
      <c r="G250" s="195">
        <v>12.2</v>
      </c>
      <c r="H250" s="196">
        <f t="shared" si="6"/>
        <v>0</v>
      </c>
      <c r="I250" s="197">
        <v>0</v>
      </c>
      <c r="J250" s="198">
        <f t="shared" si="7"/>
        <v>1</v>
      </c>
      <c r="K250" s="197">
        <v>12.2</v>
      </c>
      <c r="L250" s="199" t="s">
        <v>1049</v>
      </c>
    </row>
    <row r="251" spans="1:12" hidden="1">
      <c r="A251" s="191">
        <v>250</v>
      </c>
      <c r="B251" s="192" t="s">
        <v>1257</v>
      </c>
      <c r="C251" s="193" t="s">
        <v>1258</v>
      </c>
      <c r="D251" s="193" t="s">
        <v>1259</v>
      </c>
      <c r="E251" s="193">
        <v>2</v>
      </c>
      <c r="F251" s="194">
        <v>178.8</v>
      </c>
      <c r="G251" s="195">
        <v>357.6</v>
      </c>
      <c r="H251" s="196">
        <f t="shared" si="6"/>
        <v>2</v>
      </c>
      <c r="I251" s="197">
        <v>357.6</v>
      </c>
      <c r="J251" s="198">
        <f t="shared" si="7"/>
        <v>0</v>
      </c>
      <c r="K251" s="197">
        <v>0</v>
      </c>
      <c r="L251" s="199" t="s">
        <v>1049</v>
      </c>
    </row>
    <row r="252" spans="1:12" hidden="1">
      <c r="A252" s="191">
        <v>251</v>
      </c>
      <c r="B252" s="192" t="s">
        <v>1260</v>
      </c>
      <c r="C252" s="193" t="s">
        <v>1261</v>
      </c>
      <c r="D252" s="193" t="s">
        <v>1262</v>
      </c>
      <c r="E252" s="193">
        <v>1</v>
      </c>
      <c r="F252" s="194">
        <v>165.8</v>
      </c>
      <c r="G252" s="195">
        <v>165.8</v>
      </c>
      <c r="H252" s="196">
        <f t="shared" si="6"/>
        <v>1</v>
      </c>
      <c r="I252" s="197">
        <v>165.8</v>
      </c>
      <c r="J252" s="198">
        <f t="shared" si="7"/>
        <v>0</v>
      </c>
      <c r="K252" s="197">
        <v>0</v>
      </c>
      <c r="L252" s="199" t="s">
        <v>1049</v>
      </c>
    </row>
    <row r="253" spans="1:12" hidden="1">
      <c r="A253" s="191">
        <v>252</v>
      </c>
      <c r="B253" s="192" t="s">
        <v>1263</v>
      </c>
      <c r="C253" s="193" t="s">
        <v>1264</v>
      </c>
      <c r="D253" s="193" t="s">
        <v>1265</v>
      </c>
      <c r="E253" s="193">
        <v>1</v>
      </c>
      <c r="F253" s="194">
        <v>247.6</v>
      </c>
      <c r="G253" s="195">
        <v>247.6</v>
      </c>
      <c r="H253" s="196">
        <f t="shared" si="6"/>
        <v>1</v>
      </c>
      <c r="I253" s="197">
        <v>247.6</v>
      </c>
      <c r="J253" s="198">
        <f t="shared" si="7"/>
        <v>0</v>
      </c>
      <c r="K253" s="197">
        <v>0</v>
      </c>
      <c r="L253" s="199" t="s">
        <v>1049</v>
      </c>
    </row>
    <row r="254" spans="1:12" hidden="1">
      <c r="A254" s="191">
        <v>253</v>
      </c>
      <c r="B254" s="192" t="s">
        <v>1266</v>
      </c>
      <c r="C254" s="193" t="s">
        <v>1267</v>
      </c>
      <c r="D254" s="193" t="s">
        <v>1268</v>
      </c>
      <c r="E254" s="193">
        <v>1</v>
      </c>
      <c r="F254" s="194">
        <v>230</v>
      </c>
      <c r="G254" s="195">
        <v>230</v>
      </c>
      <c r="H254" s="196">
        <f t="shared" si="6"/>
        <v>1</v>
      </c>
      <c r="I254" s="197">
        <v>230</v>
      </c>
      <c r="J254" s="198">
        <f t="shared" si="7"/>
        <v>0</v>
      </c>
      <c r="K254" s="197">
        <v>0</v>
      </c>
      <c r="L254" s="199" t="s">
        <v>1049</v>
      </c>
    </row>
    <row r="255" spans="1:12" hidden="1">
      <c r="A255" s="191">
        <v>254</v>
      </c>
      <c r="B255" s="192" t="s">
        <v>1269</v>
      </c>
      <c r="C255" s="193" t="s">
        <v>1270</v>
      </c>
      <c r="D255" s="193" t="s">
        <v>1271</v>
      </c>
      <c r="E255" s="193">
        <v>1</v>
      </c>
      <c r="F255" s="194">
        <v>219.6</v>
      </c>
      <c r="G255" s="195">
        <v>219.6</v>
      </c>
      <c r="H255" s="196">
        <f t="shared" si="6"/>
        <v>1</v>
      </c>
      <c r="I255" s="197">
        <v>219.6</v>
      </c>
      <c r="J255" s="198">
        <f t="shared" si="7"/>
        <v>0</v>
      </c>
      <c r="K255" s="197">
        <v>0</v>
      </c>
      <c r="L255" s="199" t="s">
        <v>1049</v>
      </c>
    </row>
    <row r="256" spans="1:12" hidden="1">
      <c r="A256" s="191">
        <v>255</v>
      </c>
      <c r="B256" s="192" t="s">
        <v>1272</v>
      </c>
      <c r="C256" s="193" t="s">
        <v>1273</v>
      </c>
      <c r="D256" s="193" t="s">
        <v>1274</v>
      </c>
      <c r="E256" s="193">
        <v>1</v>
      </c>
      <c r="F256" s="194">
        <v>183.4</v>
      </c>
      <c r="G256" s="195">
        <v>183.4</v>
      </c>
      <c r="H256" s="196">
        <f t="shared" si="6"/>
        <v>1</v>
      </c>
      <c r="I256" s="197">
        <v>183.4</v>
      </c>
      <c r="J256" s="198">
        <f t="shared" si="7"/>
        <v>0</v>
      </c>
      <c r="K256" s="197">
        <v>0</v>
      </c>
      <c r="L256" s="199" t="s">
        <v>1049</v>
      </c>
    </row>
    <row r="257" spans="1:12" hidden="1">
      <c r="A257" s="191">
        <v>256</v>
      </c>
      <c r="B257" s="192" t="s">
        <v>1275</v>
      </c>
      <c r="C257" s="193" t="s">
        <v>1276</v>
      </c>
      <c r="D257" s="193" t="s">
        <v>1277</v>
      </c>
      <c r="E257" s="193">
        <v>1</v>
      </c>
      <c r="F257" s="194">
        <v>244.4</v>
      </c>
      <c r="G257" s="195">
        <v>244.4</v>
      </c>
      <c r="H257" s="196">
        <f t="shared" si="6"/>
        <v>1</v>
      </c>
      <c r="I257" s="197">
        <v>244.4</v>
      </c>
      <c r="J257" s="198">
        <f t="shared" si="7"/>
        <v>0</v>
      </c>
      <c r="K257" s="197">
        <v>0</v>
      </c>
      <c r="L257" s="199" t="s">
        <v>1049</v>
      </c>
    </row>
    <row r="258" spans="1:12" hidden="1">
      <c r="A258" s="191">
        <v>257</v>
      </c>
      <c r="B258" s="192" t="s">
        <v>1278</v>
      </c>
      <c r="C258" s="193" t="s">
        <v>1279</v>
      </c>
      <c r="D258" s="193" t="s">
        <v>1280</v>
      </c>
      <c r="E258" s="193">
        <v>1</v>
      </c>
      <c r="F258" s="194">
        <v>226.8</v>
      </c>
      <c r="G258" s="195">
        <v>226.8</v>
      </c>
      <c r="H258" s="196">
        <f t="shared" si="6"/>
        <v>1</v>
      </c>
      <c r="I258" s="197">
        <v>226.8</v>
      </c>
      <c r="J258" s="198">
        <f t="shared" si="7"/>
        <v>0</v>
      </c>
      <c r="K258" s="197">
        <v>0</v>
      </c>
      <c r="L258" s="199" t="s">
        <v>1049</v>
      </c>
    </row>
    <row r="259" spans="1:12" hidden="1">
      <c r="A259" s="191">
        <v>258</v>
      </c>
      <c r="B259" s="192" t="s">
        <v>1281</v>
      </c>
      <c r="C259" s="193" t="s">
        <v>1282</v>
      </c>
      <c r="D259" s="193" t="s">
        <v>1283</v>
      </c>
      <c r="E259" s="193">
        <v>1</v>
      </c>
      <c r="F259" s="194">
        <v>170.5</v>
      </c>
      <c r="G259" s="195">
        <v>170.5</v>
      </c>
      <c r="H259" s="196">
        <f t="shared" ref="H259:H322" si="8">I259/F259</f>
        <v>1</v>
      </c>
      <c r="I259" s="197">
        <v>170.5</v>
      </c>
      <c r="J259" s="198">
        <f t="shared" ref="J259:J322" si="9">K259/F259</f>
        <v>0</v>
      </c>
      <c r="K259" s="197">
        <v>0</v>
      </c>
      <c r="L259" s="199" t="s">
        <v>1049</v>
      </c>
    </row>
    <row r="260" spans="1:12" hidden="1">
      <c r="A260" s="191">
        <v>259</v>
      </c>
      <c r="B260" s="192" t="s">
        <v>1284</v>
      </c>
      <c r="C260" s="193" t="s">
        <v>1285</v>
      </c>
      <c r="D260" s="193" t="s">
        <v>1286</v>
      </c>
      <c r="E260" s="193">
        <v>1</v>
      </c>
      <c r="F260" s="194">
        <v>117.4</v>
      </c>
      <c r="G260" s="195">
        <v>117.4</v>
      </c>
      <c r="H260" s="196">
        <f t="shared" si="8"/>
        <v>1</v>
      </c>
      <c r="I260" s="197">
        <v>117.4</v>
      </c>
      <c r="J260" s="198">
        <f t="shared" si="9"/>
        <v>0</v>
      </c>
      <c r="K260" s="197">
        <v>0</v>
      </c>
      <c r="L260" s="199" t="s">
        <v>1049</v>
      </c>
    </row>
    <row r="261" spans="1:12" hidden="1">
      <c r="A261" s="191">
        <v>260</v>
      </c>
      <c r="B261" s="192" t="s">
        <v>1287</v>
      </c>
      <c r="C261" s="193" t="s">
        <v>1288</v>
      </c>
      <c r="D261" s="193" t="s">
        <v>1289</v>
      </c>
      <c r="E261" s="193">
        <v>1</v>
      </c>
      <c r="F261" s="194">
        <v>97.7</v>
      </c>
      <c r="G261" s="195">
        <v>97.7</v>
      </c>
      <c r="H261" s="196">
        <f t="shared" si="8"/>
        <v>0</v>
      </c>
      <c r="I261" s="197">
        <v>0</v>
      </c>
      <c r="J261" s="198">
        <f t="shared" si="9"/>
        <v>1</v>
      </c>
      <c r="K261" s="197">
        <v>97.7</v>
      </c>
      <c r="L261" s="199" t="s">
        <v>1049</v>
      </c>
    </row>
    <row r="262" spans="1:12" hidden="1">
      <c r="A262" s="191">
        <v>261</v>
      </c>
      <c r="B262" s="192" t="s">
        <v>1290</v>
      </c>
      <c r="C262" s="193" t="s">
        <v>1291</v>
      </c>
      <c r="D262" s="193" t="s">
        <v>1292</v>
      </c>
      <c r="E262" s="193">
        <v>1</v>
      </c>
      <c r="F262" s="194">
        <v>210.5</v>
      </c>
      <c r="G262" s="195">
        <v>210.5</v>
      </c>
      <c r="H262" s="196">
        <f t="shared" si="8"/>
        <v>1</v>
      </c>
      <c r="I262" s="197">
        <v>210.5</v>
      </c>
      <c r="J262" s="198">
        <f t="shared" si="9"/>
        <v>0</v>
      </c>
      <c r="K262" s="197">
        <v>0</v>
      </c>
      <c r="L262" s="199" t="s">
        <v>1049</v>
      </c>
    </row>
    <row r="263" spans="1:12" hidden="1">
      <c r="A263" s="191">
        <v>262</v>
      </c>
      <c r="B263" s="192" t="s">
        <v>1293</v>
      </c>
      <c r="C263" s="193" t="s">
        <v>1294</v>
      </c>
      <c r="D263" s="193" t="s">
        <v>1295</v>
      </c>
      <c r="E263" s="193">
        <v>1</v>
      </c>
      <c r="F263" s="194">
        <v>211</v>
      </c>
      <c r="G263" s="195">
        <v>211</v>
      </c>
      <c r="H263" s="196">
        <f t="shared" si="8"/>
        <v>1</v>
      </c>
      <c r="I263" s="197">
        <v>211</v>
      </c>
      <c r="J263" s="198">
        <f t="shared" si="9"/>
        <v>0</v>
      </c>
      <c r="K263" s="197">
        <v>0</v>
      </c>
      <c r="L263" s="199" t="s">
        <v>1049</v>
      </c>
    </row>
    <row r="264" spans="1:12" hidden="1">
      <c r="A264" s="191">
        <v>263</v>
      </c>
      <c r="B264" s="192" t="s">
        <v>1296</v>
      </c>
      <c r="C264" s="193" t="s">
        <v>1297</v>
      </c>
      <c r="D264" s="193" t="s">
        <v>1298</v>
      </c>
      <c r="E264" s="193">
        <v>1</v>
      </c>
      <c r="F264" s="194">
        <v>195.7</v>
      </c>
      <c r="G264" s="195">
        <v>195.7</v>
      </c>
      <c r="H264" s="196">
        <f t="shared" si="8"/>
        <v>1</v>
      </c>
      <c r="I264" s="197">
        <v>195.7</v>
      </c>
      <c r="J264" s="198">
        <f t="shared" si="9"/>
        <v>0</v>
      </c>
      <c r="K264" s="197">
        <v>0</v>
      </c>
      <c r="L264" s="199" t="s">
        <v>1049</v>
      </c>
    </row>
    <row r="265" spans="1:12" hidden="1">
      <c r="A265" s="191">
        <v>264</v>
      </c>
      <c r="B265" s="192" t="s">
        <v>1299</v>
      </c>
      <c r="C265" s="193" t="s">
        <v>1300</v>
      </c>
      <c r="D265" s="193" t="s">
        <v>1301</v>
      </c>
      <c r="E265" s="193">
        <v>1</v>
      </c>
      <c r="F265" s="194">
        <v>292.3</v>
      </c>
      <c r="G265" s="195">
        <v>292.3</v>
      </c>
      <c r="H265" s="196">
        <f t="shared" si="8"/>
        <v>1</v>
      </c>
      <c r="I265" s="197">
        <v>292.3</v>
      </c>
      <c r="J265" s="198">
        <f t="shared" si="9"/>
        <v>0</v>
      </c>
      <c r="K265" s="197">
        <v>0</v>
      </c>
      <c r="L265" s="199" t="s">
        <v>1049</v>
      </c>
    </row>
    <row r="266" spans="1:12" hidden="1">
      <c r="A266" s="191">
        <v>265</v>
      </c>
      <c r="B266" s="192" t="s">
        <v>1302</v>
      </c>
      <c r="C266" s="193" t="s">
        <v>1303</v>
      </c>
      <c r="D266" s="193" t="s">
        <v>1304</v>
      </c>
      <c r="E266" s="193">
        <v>1</v>
      </c>
      <c r="F266" s="194">
        <v>271.5</v>
      </c>
      <c r="G266" s="195">
        <v>271.5</v>
      </c>
      <c r="H266" s="196">
        <f t="shared" si="8"/>
        <v>1</v>
      </c>
      <c r="I266" s="197">
        <v>271.5</v>
      </c>
      <c r="J266" s="198">
        <f t="shared" si="9"/>
        <v>0</v>
      </c>
      <c r="K266" s="197">
        <v>0</v>
      </c>
      <c r="L266" s="199" t="s">
        <v>1049</v>
      </c>
    </row>
    <row r="267" spans="1:12" hidden="1">
      <c r="A267" s="191">
        <v>266</v>
      </c>
      <c r="B267" s="192" t="s">
        <v>1305</v>
      </c>
      <c r="C267" s="193" t="s">
        <v>1306</v>
      </c>
      <c r="D267" s="193" t="s">
        <v>1307</v>
      </c>
      <c r="E267" s="193">
        <v>1</v>
      </c>
      <c r="F267" s="194">
        <v>259.2</v>
      </c>
      <c r="G267" s="195">
        <v>259.2</v>
      </c>
      <c r="H267" s="196">
        <f t="shared" si="8"/>
        <v>1</v>
      </c>
      <c r="I267" s="197">
        <v>259.2</v>
      </c>
      <c r="J267" s="198">
        <f t="shared" si="9"/>
        <v>0</v>
      </c>
      <c r="K267" s="197">
        <v>0</v>
      </c>
      <c r="L267" s="199" t="s">
        <v>1049</v>
      </c>
    </row>
    <row r="268" spans="1:12" hidden="1">
      <c r="A268" s="191">
        <v>267</v>
      </c>
      <c r="B268" s="192" t="s">
        <v>1308</v>
      </c>
      <c r="C268" s="193" t="s">
        <v>1309</v>
      </c>
      <c r="D268" s="193" t="s">
        <v>1310</v>
      </c>
      <c r="E268" s="193">
        <v>1</v>
      </c>
      <c r="F268" s="194">
        <v>217.5</v>
      </c>
      <c r="G268" s="195">
        <v>217.5</v>
      </c>
      <c r="H268" s="196">
        <f t="shared" si="8"/>
        <v>1</v>
      </c>
      <c r="I268" s="197">
        <v>217.5</v>
      </c>
      <c r="J268" s="198">
        <f t="shared" si="9"/>
        <v>0</v>
      </c>
      <c r="K268" s="197">
        <v>0</v>
      </c>
      <c r="L268" s="199" t="s">
        <v>1049</v>
      </c>
    </row>
    <row r="269" spans="1:12" hidden="1">
      <c r="A269" s="191">
        <v>268</v>
      </c>
      <c r="B269" s="192" t="s">
        <v>1311</v>
      </c>
      <c r="C269" s="193" t="s">
        <v>1312</v>
      </c>
      <c r="D269" s="193" t="s">
        <v>1313</v>
      </c>
      <c r="E269" s="193">
        <v>1</v>
      </c>
      <c r="F269" s="194">
        <v>289.5</v>
      </c>
      <c r="G269" s="195">
        <v>289.5</v>
      </c>
      <c r="H269" s="196">
        <f t="shared" si="8"/>
        <v>1</v>
      </c>
      <c r="I269" s="197">
        <v>289.5</v>
      </c>
      <c r="J269" s="198">
        <f t="shared" si="9"/>
        <v>0</v>
      </c>
      <c r="K269" s="197">
        <v>0</v>
      </c>
      <c r="L269" s="199" t="s">
        <v>1049</v>
      </c>
    </row>
    <row r="270" spans="1:12" hidden="1">
      <c r="A270" s="191">
        <v>269</v>
      </c>
      <c r="B270" s="192" t="s">
        <v>1314</v>
      </c>
      <c r="C270" s="193" t="s">
        <v>1315</v>
      </c>
      <c r="D270" s="193" t="s">
        <v>1316</v>
      </c>
      <c r="E270" s="193">
        <v>1</v>
      </c>
      <c r="F270" s="194">
        <v>268.8</v>
      </c>
      <c r="G270" s="195">
        <v>268.8</v>
      </c>
      <c r="H270" s="196">
        <f t="shared" si="8"/>
        <v>1</v>
      </c>
      <c r="I270" s="197">
        <v>268.8</v>
      </c>
      <c r="J270" s="198">
        <f t="shared" si="9"/>
        <v>0</v>
      </c>
      <c r="K270" s="197">
        <v>0</v>
      </c>
      <c r="L270" s="199" t="s">
        <v>1049</v>
      </c>
    </row>
    <row r="271" spans="1:12" hidden="1">
      <c r="A271" s="191">
        <v>270</v>
      </c>
      <c r="B271" s="192" t="s">
        <v>1317</v>
      </c>
      <c r="C271" s="193" t="s">
        <v>1318</v>
      </c>
      <c r="D271" s="193" t="s">
        <v>1319</v>
      </c>
      <c r="E271" s="193">
        <v>1</v>
      </c>
      <c r="F271" s="194">
        <v>202.2</v>
      </c>
      <c r="G271" s="195">
        <v>202.2</v>
      </c>
      <c r="H271" s="196">
        <f t="shared" si="8"/>
        <v>1</v>
      </c>
      <c r="I271" s="197">
        <v>202.2</v>
      </c>
      <c r="J271" s="198">
        <f t="shared" si="9"/>
        <v>0</v>
      </c>
      <c r="K271" s="197">
        <v>0</v>
      </c>
      <c r="L271" s="199" t="s">
        <v>1049</v>
      </c>
    </row>
    <row r="272" spans="1:12" hidden="1">
      <c r="A272" s="191">
        <v>271</v>
      </c>
      <c r="B272" s="192" t="s">
        <v>1320</v>
      </c>
      <c r="C272" s="193" t="s">
        <v>1321</v>
      </c>
      <c r="D272" s="193" t="s">
        <v>1322</v>
      </c>
      <c r="E272" s="193">
        <v>1</v>
      </c>
      <c r="F272" s="194">
        <v>210.3</v>
      </c>
      <c r="G272" s="195">
        <v>210.3</v>
      </c>
      <c r="H272" s="196">
        <f t="shared" si="8"/>
        <v>1</v>
      </c>
      <c r="I272" s="197">
        <v>210.3</v>
      </c>
      <c r="J272" s="198">
        <f t="shared" si="9"/>
        <v>0</v>
      </c>
      <c r="K272" s="197">
        <v>0</v>
      </c>
      <c r="L272" s="199" t="s">
        <v>1049</v>
      </c>
    </row>
    <row r="273" spans="1:12" hidden="1">
      <c r="A273" s="191">
        <v>272</v>
      </c>
      <c r="B273" s="192" t="s">
        <v>1323</v>
      </c>
      <c r="C273" s="193" t="s">
        <v>1324</v>
      </c>
      <c r="D273" s="193" t="s">
        <v>1325</v>
      </c>
      <c r="E273" s="193">
        <v>7</v>
      </c>
      <c r="F273" s="194">
        <v>228.8</v>
      </c>
      <c r="G273" s="195">
        <v>1601.6000000000001</v>
      </c>
      <c r="H273" s="196">
        <f t="shared" si="8"/>
        <v>7</v>
      </c>
      <c r="I273" s="197">
        <v>1601.6000000000001</v>
      </c>
      <c r="J273" s="198">
        <f t="shared" si="9"/>
        <v>0</v>
      </c>
      <c r="K273" s="197">
        <v>0</v>
      </c>
      <c r="L273" s="199" t="s">
        <v>1049</v>
      </c>
    </row>
    <row r="274" spans="1:12" hidden="1">
      <c r="A274" s="191">
        <v>273</v>
      </c>
      <c r="B274" s="192" t="s">
        <v>1326</v>
      </c>
      <c r="C274" s="193" t="s">
        <v>1327</v>
      </c>
      <c r="D274" s="193" t="s">
        <v>1328</v>
      </c>
      <c r="E274" s="193">
        <v>7</v>
      </c>
      <c r="F274" s="194">
        <v>210</v>
      </c>
      <c r="G274" s="195">
        <v>1470</v>
      </c>
      <c r="H274" s="196">
        <f t="shared" si="8"/>
        <v>7</v>
      </c>
      <c r="I274" s="197">
        <v>1470</v>
      </c>
      <c r="J274" s="198">
        <f t="shared" si="9"/>
        <v>0</v>
      </c>
      <c r="K274" s="197">
        <v>0</v>
      </c>
      <c r="L274" s="199" t="s">
        <v>1049</v>
      </c>
    </row>
    <row r="275" spans="1:12" hidden="1">
      <c r="A275" s="191">
        <v>274</v>
      </c>
      <c r="B275" s="192" t="s">
        <v>1329</v>
      </c>
      <c r="C275" s="193" t="s">
        <v>1330</v>
      </c>
      <c r="D275" s="193" t="s">
        <v>1331</v>
      </c>
      <c r="E275" s="193">
        <v>1</v>
      </c>
      <c r="F275" s="194">
        <v>194.8</v>
      </c>
      <c r="G275" s="195">
        <v>194.8</v>
      </c>
      <c r="H275" s="196">
        <f t="shared" si="8"/>
        <v>1</v>
      </c>
      <c r="I275" s="197">
        <v>194.8</v>
      </c>
      <c r="J275" s="198">
        <f t="shared" si="9"/>
        <v>0</v>
      </c>
      <c r="K275" s="197">
        <v>0</v>
      </c>
      <c r="L275" s="199" t="s">
        <v>1049</v>
      </c>
    </row>
    <row r="276" spans="1:12" hidden="1">
      <c r="A276" s="191">
        <v>275</v>
      </c>
      <c r="B276" s="192" t="s">
        <v>1332</v>
      </c>
      <c r="C276" s="193" t="s">
        <v>1333</v>
      </c>
      <c r="D276" s="193" t="s">
        <v>1334</v>
      </c>
      <c r="E276" s="193">
        <v>1</v>
      </c>
      <c r="F276" s="194">
        <v>290.60000000000002</v>
      </c>
      <c r="G276" s="195">
        <v>290.60000000000002</v>
      </c>
      <c r="H276" s="196">
        <f t="shared" si="8"/>
        <v>1</v>
      </c>
      <c r="I276" s="197">
        <v>290.60000000000002</v>
      </c>
      <c r="J276" s="198">
        <f t="shared" si="9"/>
        <v>0</v>
      </c>
      <c r="K276" s="197">
        <v>0</v>
      </c>
      <c r="L276" s="199" t="s">
        <v>1049</v>
      </c>
    </row>
    <row r="277" spans="1:12" hidden="1">
      <c r="A277" s="191">
        <v>276</v>
      </c>
      <c r="B277" s="192" t="s">
        <v>1335</v>
      </c>
      <c r="C277" s="193" t="s">
        <v>1336</v>
      </c>
      <c r="D277" s="193" t="s">
        <v>1337</v>
      </c>
      <c r="E277" s="193">
        <v>1</v>
      </c>
      <c r="F277" s="194">
        <v>269.89999999999998</v>
      </c>
      <c r="G277" s="195">
        <v>269.89999999999998</v>
      </c>
      <c r="H277" s="196">
        <f t="shared" si="8"/>
        <v>1</v>
      </c>
      <c r="I277" s="197">
        <v>269.89999999999998</v>
      </c>
      <c r="J277" s="198">
        <f t="shared" si="9"/>
        <v>0</v>
      </c>
      <c r="K277" s="197">
        <v>0</v>
      </c>
      <c r="L277" s="199" t="s">
        <v>1049</v>
      </c>
    </row>
    <row r="278" spans="1:12" hidden="1">
      <c r="A278" s="191">
        <v>277</v>
      </c>
      <c r="B278" s="192" t="s">
        <v>1338</v>
      </c>
      <c r="C278" s="193" t="s">
        <v>1339</v>
      </c>
      <c r="D278" s="193" t="s">
        <v>1340</v>
      </c>
      <c r="E278" s="193">
        <v>1</v>
      </c>
      <c r="F278" s="194">
        <v>257.89999999999998</v>
      </c>
      <c r="G278" s="195">
        <v>257.89999999999998</v>
      </c>
      <c r="H278" s="196">
        <f t="shared" si="8"/>
        <v>1</v>
      </c>
      <c r="I278" s="197">
        <v>257.89999999999998</v>
      </c>
      <c r="J278" s="198">
        <f t="shared" si="9"/>
        <v>0</v>
      </c>
      <c r="K278" s="197">
        <v>0</v>
      </c>
      <c r="L278" s="199" t="s">
        <v>1049</v>
      </c>
    </row>
    <row r="279" spans="1:12" hidden="1">
      <c r="A279" s="191">
        <v>278</v>
      </c>
      <c r="B279" s="192" t="s">
        <v>1341</v>
      </c>
      <c r="C279" s="193" t="s">
        <v>1342</v>
      </c>
      <c r="D279" s="193" t="s">
        <v>1343</v>
      </c>
      <c r="E279" s="193">
        <v>1</v>
      </c>
      <c r="F279" s="194">
        <v>215.7</v>
      </c>
      <c r="G279" s="195">
        <v>215.7</v>
      </c>
      <c r="H279" s="196">
        <f t="shared" si="8"/>
        <v>1</v>
      </c>
      <c r="I279" s="197">
        <v>215.7</v>
      </c>
      <c r="J279" s="198">
        <f t="shared" si="9"/>
        <v>0</v>
      </c>
      <c r="K279" s="197">
        <v>0</v>
      </c>
      <c r="L279" s="199" t="s">
        <v>1049</v>
      </c>
    </row>
    <row r="280" spans="1:12" hidden="1">
      <c r="A280" s="191">
        <v>279</v>
      </c>
      <c r="B280" s="192" t="s">
        <v>1344</v>
      </c>
      <c r="C280" s="193" t="s">
        <v>1345</v>
      </c>
      <c r="D280" s="193" t="s">
        <v>1346</v>
      </c>
      <c r="E280" s="193">
        <v>1</v>
      </c>
      <c r="F280" s="194">
        <v>287.3</v>
      </c>
      <c r="G280" s="195">
        <v>287.3</v>
      </c>
      <c r="H280" s="196">
        <f t="shared" si="8"/>
        <v>1</v>
      </c>
      <c r="I280" s="197">
        <v>287.3</v>
      </c>
      <c r="J280" s="198">
        <f t="shared" si="9"/>
        <v>0</v>
      </c>
      <c r="K280" s="197">
        <v>0</v>
      </c>
      <c r="L280" s="199" t="s">
        <v>1049</v>
      </c>
    </row>
    <row r="281" spans="1:12" hidden="1">
      <c r="A281" s="191">
        <v>280</v>
      </c>
      <c r="B281" s="192" t="s">
        <v>1347</v>
      </c>
      <c r="C281" s="193" t="s">
        <v>1348</v>
      </c>
      <c r="D281" s="193" t="s">
        <v>1349</v>
      </c>
      <c r="E281" s="193">
        <v>1</v>
      </c>
      <c r="F281" s="194">
        <v>266.7</v>
      </c>
      <c r="G281" s="195">
        <v>266.7</v>
      </c>
      <c r="H281" s="196">
        <f t="shared" si="8"/>
        <v>1</v>
      </c>
      <c r="I281" s="197">
        <v>266.7</v>
      </c>
      <c r="J281" s="198">
        <f t="shared" si="9"/>
        <v>0</v>
      </c>
      <c r="K281" s="197">
        <v>0</v>
      </c>
      <c r="L281" s="199" t="s">
        <v>1049</v>
      </c>
    </row>
    <row r="282" spans="1:12" hidden="1">
      <c r="A282" s="191">
        <v>281</v>
      </c>
      <c r="B282" s="192" t="s">
        <v>1350</v>
      </c>
      <c r="C282" s="193" t="s">
        <v>1351</v>
      </c>
      <c r="D282" s="193" t="s">
        <v>1352</v>
      </c>
      <c r="E282" s="193">
        <v>1</v>
      </c>
      <c r="F282" s="194">
        <v>200.5</v>
      </c>
      <c r="G282" s="195">
        <v>200.5</v>
      </c>
      <c r="H282" s="196">
        <f t="shared" si="8"/>
        <v>1</v>
      </c>
      <c r="I282" s="197">
        <v>200.5</v>
      </c>
      <c r="J282" s="198">
        <f t="shared" si="9"/>
        <v>0</v>
      </c>
      <c r="K282" s="197">
        <v>0</v>
      </c>
      <c r="L282" s="199" t="s">
        <v>1049</v>
      </c>
    </row>
    <row r="283" spans="1:12" hidden="1">
      <c r="A283" s="191">
        <v>282</v>
      </c>
      <c r="B283" s="192" t="s">
        <v>1353</v>
      </c>
      <c r="C283" s="193" t="s">
        <v>1354</v>
      </c>
      <c r="D283" s="193" t="s">
        <v>1355</v>
      </c>
      <c r="E283" s="193">
        <v>7</v>
      </c>
      <c r="F283" s="194">
        <v>209.7</v>
      </c>
      <c r="G283" s="195">
        <v>1467.8999999999999</v>
      </c>
      <c r="H283" s="196">
        <f t="shared" si="8"/>
        <v>7</v>
      </c>
      <c r="I283" s="197">
        <v>1467.8999999999999</v>
      </c>
      <c r="J283" s="198">
        <f t="shared" si="9"/>
        <v>0</v>
      </c>
      <c r="K283" s="197">
        <v>0</v>
      </c>
      <c r="L283" s="199" t="s">
        <v>1049</v>
      </c>
    </row>
    <row r="284" spans="1:12" hidden="1">
      <c r="A284" s="191">
        <v>283</v>
      </c>
      <c r="B284" s="192" t="s">
        <v>1356</v>
      </c>
      <c r="C284" s="193" t="s">
        <v>1357</v>
      </c>
      <c r="D284" s="193" t="s">
        <v>1358</v>
      </c>
      <c r="E284" s="193">
        <v>2</v>
      </c>
      <c r="F284" s="194">
        <v>215.7</v>
      </c>
      <c r="G284" s="195">
        <v>431.4</v>
      </c>
      <c r="H284" s="196">
        <f t="shared" si="8"/>
        <v>2</v>
      </c>
      <c r="I284" s="197">
        <v>431.4</v>
      </c>
      <c r="J284" s="198">
        <f t="shared" si="9"/>
        <v>0</v>
      </c>
      <c r="K284" s="197">
        <v>0</v>
      </c>
      <c r="L284" s="199" t="s">
        <v>1049</v>
      </c>
    </row>
    <row r="285" spans="1:12" hidden="1">
      <c r="A285" s="191">
        <v>284</v>
      </c>
      <c r="B285" s="192" t="s">
        <v>1359</v>
      </c>
      <c r="C285" s="193" t="s">
        <v>1360</v>
      </c>
      <c r="D285" s="193" t="s">
        <v>1361</v>
      </c>
      <c r="E285" s="193">
        <v>2</v>
      </c>
      <c r="F285" s="194">
        <v>198.1</v>
      </c>
      <c r="G285" s="195">
        <v>396.2</v>
      </c>
      <c r="H285" s="196">
        <f t="shared" si="8"/>
        <v>2</v>
      </c>
      <c r="I285" s="197">
        <v>396.2</v>
      </c>
      <c r="J285" s="198">
        <f t="shared" si="9"/>
        <v>0</v>
      </c>
      <c r="K285" s="197">
        <v>0</v>
      </c>
      <c r="L285" s="199" t="s">
        <v>1049</v>
      </c>
    </row>
    <row r="286" spans="1:12" hidden="1">
      <c r="A286" s="191">
        <v>285</v>
      </c>
      <c r="B286" s="192" t="s">
        <v>1362</v>
      </c>
      <c r="C286" s="193" t="s">
        <v>1363</v>
      </c>
      <c r="D286" s="193" t="s">
        <v>1364</v>
      </c>
      <c r="E286" s="193">
        <v>1</v>
      </c>
      <c r="F286" s="194">
        <v>183.7</v>
      </c>
      <c r="G286" s="195">
        <v>183.7</v>
      </c>
      <c r="H286" s="196">
        <f t="shared" si="8"/>
        <v>1</v>
      </c>
      <c r="I286" s="197">
        <v>183.7</v>
      </c>
      <c r="J286" s="198">
        <f t="shared" si="9"/>
        <v>0</v>
      </c>
      <c r="K286" s="197">
        <v>0</v>
      </c>
      <c r="L286" s="199" t="s">
        <v>1049</v>
      </c>
    </row>
    <row r="287" spans="1:12" hidden="1">
      <c r="A287" s="191">
        <v>286</v>
      </c>
      <c r="B287" s="192" t="s">
        <v>1365</v>
      </c>
      <c r="C287" s="193" t="s">
        <v>1366</v>
      </c>
      <c r="D287" s="193" t="s">
        <v>1367</v>
      </c>
      <c r="E287" s="193">
        <v>1</v>
      </c>
      <c r="F287" s="194">
        <v>274.3</v>
      </c>
      <c r="G287" s="195">
        <v>274.3</v>
      </c>
      <c r="H287" s="196">
        <f t="shared" si="8"/>
        <v>1</v>
      </c>
      <c r="I287" s="197">
        <v>274.3</v>
      </c>
      <c r="J287" s="198">
        <f t="shared" si="9"/>
        <v>0</v>
      </c>
      <c r="K287" s="197">
        <v>0</v>
      </c>
      <c r="L287" s="199" t="s">
        <v>1049</v>
      </c>
    </row>
    <row r="288" spans="1:12" hidden="1">
      <c r="A288" s="191">
        <v>287</v>
      </c>
      <c r="B288" s="192" t="s">
        <v>1368</v>
      </c>
      <c r="C288" s="193" t="s">
        <v>1369</v>
      </c>
      <c r="D288" s="193" t="s">
        <v>1370</v>
      </c>
      <c r="E288" s="193">
        <v>1</v>
      </c>
      <c r="F288" s="194">
        <v>254.8</v>
      </c>
      <c r="G288" s="195">
        <v>254.8</v>
      </c>
      <c r="H288" s="196">
        <f t="shared" si="8"/>
        <v>1</v>
      </c>
      <c r="I288" s="197">
        <v>254.8</v>
      </c>
      <c r="J288" s="198">
        <f t="shared" si="9"/>
        <v>0</v>
      </c>
      <c r="K288" s="197">
        <v>0</v>
      </c>
      <c r="L288" s="199" t="s">
        <v>1049</v>
      </c>
    </row>
    <row r="289" spans="1:12" hidden="1">
      <c r="A289" s="191">
        <v>288</v>
      </c>
      <c r="B289" s="192" t="s">
        <v>1371</v>
      </c>
      <c r="C289" s="193" t="s">
        <v>1372</v>
      </c>
      <c r="D289" s="193" t="s">
        <v>1373</v>
      </c>
      <c r="E289" s="193">
        <v>1</v>
      </c>
      <c r="F289" s="194">
        <v>243.2</v>
      </c>
      <c r="G289" s="195">
        <v>243.2</v>
      </c>
      <c r="H289" s="196">
        <f t="shared" si="8"/>
        <v>1</v>
      </c>
      <c r="I289" s="197">
        <v>243.2</v>
      </c>
      <c r="J289" s="198">
        <f t="shared" si="9"/>
        <v>0</v>
      </c>
      <c r="K289" s="197">
        <v>0</v>
      </c>
      <c r="L289" s="199" t="s">
        <v>1049</v>
      </c>
    </row>
    <row r="290" spans="1:12" hidden="1">
      <c r="A290" s="191">
        <v>289</v>
      </c>
      <c r="B290" s="192" t="s">
        <v>1374</v>
      </c>
      <c r="C290" s="193" t="s">
        <v>1375</v>
      </c>
      <c r="D290" s="193" t="s">
        <v>1376</v>
      </c>
      <c r="E290" s="193">
        <v>1</v>
      </c>
      <c r="F290" s="194">
        <v>203.4</v>
      </c>
      <c r="G290" s="195">
        <v>203.4</v>
      </c>
      <c r="H290" s="196">
        <f t="shared" si="8"/>
        <v>1</v>
      </c>
      <c r="I290" s="197">
        <v>203.4</v>
      </c>
      <c r="J290" s="198">
        <f t="shared" si="9"/>
        <v>0</v>
      </c>
      <c r="K290" s="197">
        <v>0</v>
      </c>
      <c r="L290" s="199" t="s">
        <v>1049</v>
      </c>
    </row>
    <row r="291" spans="1:12" hidden="1">
      <c r="A291" s="191">
        <v>290</v>
      </c>
      <c r="B291" s="192" t="s">
        <v>1377</v>
      </c>
      <c r="C291" s="193" t="s">
        <v>1378</v>
      </c>
      <c r="D291" s="193" t="s">
        <v>1379</v>
      </c>
      <c r="E291" s="193">
        <v>1</v>
      </c>
      <c r="F291" s="194">
        <v>270.89999999999998</v>
      </c>
      <c r="G291" s="195">
        <v>270.89999999999998</v>
      </c>
      <c r="H291" s="196">
        <f t="shared" si="8"/>
        <v>1</v>
      </c>
      <c r="I291" s="197">
        <v>270.89999999999998</v>
      </c>
      <c r="J291" s="198">
        <f t="shared" si="9"/>
        <v>0</v>
      </c>
      <c r="K291" s="197">
        <v>0</v>
      </c>
      <c r="L291" s="199" t="s">
        <v>1049</v>
      </c>
    </row>
    <row r="292" spans="1:12" hidden="1">
      <c r="A292" s="191">
        <v>291</v>
      </c>
      <c r="B292" s="192" t="s">
        <v>1380</v>
      </c>
      <c r="C292" s="193" t="s">
        <v>1381</v>
      </c>
      <c r="D292" s="193" t="s">
        <v>1382</v>
      </c>
      <c r="E292" s="193">
        <v>1</v>
      </c>
      <c r="F292" s="194">
        <v>251.5</v>
      </c>
      <c r="G292" s="195">
        <v>251.5</v>
      </c>
      <c r="H292" s="196">
        <f t="shared" si="8"/>
        <v>1</v>
      </c>
      <c r="I292" s="197">
        <v>251.5</v>
      </c>
      <c r="J292" s="198">
        <f t="shared" si="9"/>
        <v>0</v>
      </c>
      <c r="K292" s="197">
        <v>0</v>
      </c>
      <c r="L292" s="199" t="s">
        <v>1049</v>
      </c>
    </row>
    <row r="293" spans="1:12" hidden="1">
      <c r="A293" s="191">
        <v>292</v>
      </c>
      <c r="B293" s="192" t="s">
        <v>1383</v>
      </c>
      <c r="C293" s="193" t="s">
        <v>1384</v>
      </c>
      <c r="D293" s="193" t="s">
        <v>1385</v>
      </c>
      <c r="E293" s="193">
        <v>1</v>
      </c>
      <c r="F293" s="194">
        <v>189.1</v>
      </c>
      <c r="G293" s="195">
        <v>189.1</v>
      </c>
      <c r="H293" s="196">
        <f t="shared" si="8"/>
        <v>1</v>
      </c>
      <c r="I293" s="197">
        <v>189.1</v>
      </c>
      <c r="J293" s="198">
        <f t="shared" si="9"/>
        <v>0</v>
      </c>
      <c r="K293" s="197">
        <v>0</v>
      </c>
      <c r="L293" s="199" t="s">
        <v>1049</v>
      </c>
    </row>
    <row r="294" spans="1:12" hidden="1">
      <c r="A294" s="191">
        <v>293</v>
      </c>
      <c r="B294" s="192" t="s">
        <v>1386</v>
      </c>
      <c r="C294" s="193" t="s">
        <v>1387</v>
      </c>
      <c r="D294" s="193" t="s">
        <v>1388</v>
      </c>
      <c r="E294" s="193">
        <v>2</v>
      </c>
      <c r="F294" s="194">
        <v>197.8</v>
      </c>
      <c r="G294" s="195">
        <v>395.6</v>
      </c>
      <c r="H294" s="196">
        <f t="shared" si="8"/>
        <v>2</v>
      </c>
      <c r="I294" s="197">
        <v>395.6</v>
      </c>
      <c r="J294" s="198">
        <f t="shared" si="9"/>
        <v>0</v>
      </c>
      <c r="K294" s="197">
        <v>0</v>
      </c>
      <c r="L294" s="199" t="s">
        <v>1049</v>
      </c>
    </row>
    <row r="295" spans="1:12" hidden="1">
      <c r="A295" s="191">
        <v>294</v>
      </c>
      <c r="B295" s="192" t="s">
        <v>1389</v>
      </c>
      <c r="C295" s="193" t="s">
        <v>1390</v>
      </c>
      <c r="D295" s="193" t="s">
        <v>1391</v>
      </c>
      <c r="E295" s="193">
        <v>1</v>
      </c>
      <c r="F295" s="194">
        <v>163.5</v>
      </c>
      <c r="G295" s="195">
        <v>163.5</v>
      </c>
      <c r="H295" s="196">
        <f t="shared" si="8"/>
        <v>1</v>
      </c>
      <c r="I295" s="197">
        <v>163.5</v>
      </c>
      <c r="J295" s="198">
        <f t="shared" si="9"/>
        <v>0</v>
      </c>
      <c r="K295" s="197">
        <v>0</v>
      </c>
      <c r="L295" s="199" t="s">
        <v>1049</v>
      </c>
    </row>
    <row r="296" spans="1:12" hidden="1">
      <c r="A296" s="191">
        <v>295</v>
      </c>
      <c r="B296" s="192" t="s">
        <v>1392</v>
      </c>
      <c r="C296" s="193" t="s">
        <v>1393</v>
      </c>
      <c r="D296" s="193" t="s">
        <v>1394</v>
      </c>
      <c r="E296" s="193">
        <v>1</v>
      </c>
      <c r="F296" s="194">
        <v>271.5</v>
      </c>
      <c r="G296" s="195">
        <v>271.5</v>
      </c>
      <c r="H296" s="196">
        <f t="shared" si="8"/>
        <v>1</v>
      </c>
      <c r="I296" s="197">
        <v>271.5</v>
      </c>
      <c r="J296" s="198">
        <f t="shared" si="9"/>
        <v>0</v>
      </c>
      <c r="K296" s="197">
        <v>0</v>
      </c>
      <c r="L296" s="199" t="s">
        <v>1049</v>
      </c>
    </row>
    <row r="297" spans="1:12" hidden="1">
      <c r="A297" s="191">
        <v>296</v>
      </c>
      <c r="B297" s="192" t="s">
        <v>1395</v>
      </c>
      <c r="C297" s="193" t="s">
        <v>1396</v>
      </c>
      <c r="D297" s="193" t="s">
        <v>1397</v>
      </c>
      <c r="E297" s="193">
        <v>1</v>
      </c>
      <c r="F297" s="194">
        <v>252</v>
      </c>
      <c r="G297" s="195">
        <v>252</v>
      </c>
      <c r="H297" s="196">
        <f t="shared" si="8"/>
        <v>1</v>
      </c>
      <c r="I297" s="197">
        <v>252</v>
      </c>
      <c r="J297" s="198">
        <f t="shared" si="9"/>
        <v>0</v>
      </c>
      <c r="K297" s="197">
        <v>0</v>
      </c>
      <c r="L297" s="199" t="s">
        <v>1049</v>
      </c>
    </row>
    <row r="298" spans="1:12" hidden="1">
      <c r="A298" s="191">
        <v>297</v>
      </c>
      <c r="B298" s="192" t="s">
        <v>1398</v>
      </c>
      <c r="C298" s="193" t="s">
        <v>1399</v>
      </c>
      <c r="D298" s="193" t="s">
        <v>1400</v>
      </c>
      <c r="E298" s="193">
        <v>1</v>
      </c>
      <c r="F298" s="194">
        <v>223.6</v>
      </c>
      <c r="G298" s="195">
        <v>223.6</v>
      </c>
      <c r="H298" s="196">
        <f t="shared" si="8"/>
        <v>1</v>
      </c>
      <c r="I298" s="197">
        <v>223.6</v>
      </c>
      <c r="J298" s="198">
        <f t="shared" si="9"/>
        <v>0</v>
      </c>
      <c r="K298" s="197">
        <v>0</v>
      </c>
      <c r="L298" s="199" t="s">
        <v>1049</v>
      </c>
    </row>
    <row r="299" spans="1:12" hidden="1">
      <c r="A299" s="191">
        <v>298</v>
      </c>
      <c r="B299" s="192" t="s">
        <v>1401</v>
      </c>
      <c r="C299" s="193" t="s">
        <v>1402</v>
      </c>
      <c r="D299" s="193" t="s">
        <v>1403</v>
      </c>
      <c r="E299" s="193">
        <v>1</v>
      </c>
      <c r="F299" s="194">
        <v>204.1</v>
      </c>
      <c r="G299" s="195">
        <v>204.1</v>
      </c>
      <c r="H299" s="196">
        <f t="shared" si="8"/>
        <v>1</v>
      </c>
      <c r="I299" s="197">
        <v>204.1</v>
      </c>
      <c r="J299" s="198">
        <f t="shared" si="9"/>
        <v>0</v>
      </c>
      <c r="K299" s="197">
        <v>0</v>
      </c>
      <c r="L299" s="199" t="s">
        <v>1049</v>
      </c>
    </row>
    <row r="300" spans="1:12" hidden="1">
      <c r="A300" s="191">
        <v>299</v>
      </c>
      <c r="B300" s="192" t="s">
        <v>1404</v>
      </c>
      <c r="C300" s="193" t="s">
        <v>1405</v>
      </c>
      <c r="D300" s="193" t="s">
        <v>1406</v>
      </c>
      <c r="E300" s="193">
        <v>1</v>
      </c>
      <c r="F300" s="194">
        <v>271.60000000000002</v>
      </c>
      <c r="G300" s="195">
        <v>271.60000000000002</v>
      </c>
      <c r="H300" s="196">
        <f t="shared" si="8"/>
        <v>1</v>
      </c>
      <c r="I300" s="197">
        <v>271.60000000000002</v>
      </c>
      <c r="J300" s="198">
        <f t="shared" si="9"/>
        <v>0</v>
      </c>
      <c r="K300" s="197">
        <v>0</v>
      </c>
      <c r="L300" s="199" t="s">
        <v>1049</v>
      </c>
    </row>
    <row r="301" spans="1:12" hidden="1">
      <c r="A301" s="191">
        <v>300</v>
      </c>
      <c r="B301" s="192" t="s">
        <v>1407</v>
      </c>
      <c r="C301" s="193" t="s">
        <v>1408</v>
      </c>
      <c r="D301" s="193" t="s">
        <v>1409</v>
      </c>
      <c r="E301" s="193">
        <v>1</v>
      </c>
      <c r="F301" s="194">
        <v>252.2</v>
      </c>
      <c r="G301" s="195">
        <v>252.2</v>
      </c>
      <c r="H301" s="196">
        <f t="shared" si="8"/>
        <v>1</v>
      </c>
      <c r="I301" s="197">
        <v>252.2</v>
      </c>
      <c r="J301" s="198">
        <f t="shared" si="9"/>
        <v>0</v>
      </c>
      <c r="K301" s="197">
        <v>0</v>
      </c>
      <c r="L301" s="199" t="s">
        <v>1049</v>
      </c>
    </row>
    <row r="302" spans="1:12" hidden="1">
      <c r="A302" s="191">
        <v>301</v>
      </c>
      <c r="B302" s="192" t="s">
        <v>1410</v>
      </c>
      <c r="C302" s="193" t="s">
        <v>1411</v>
      </c>
      <c r="D302" s="193" t="s">
        <v>1412</v>
      </c>
      <c r="E302" s="193">
        <v>1</v>
      </c>
      <c r="F302" s="194">
        <v>189.8</v>
      </c>
      <c r="G302" s="195">
        <v>189.8</v>
      </c>
      <c r="H302" s="196">
        <f t="shared" si="8"/>
        <v>1</v>
      </c>
      <c r="I302" s="197">
        <v>189.8</v>
      </c>
      <c r="J302" s="198">
        <f t="shared" si="9"/>
        <v>0</v>
      </c>
      <c r="K302" s="197">
        <v>0</v>
      </c>
      <c r="L302" s="199" t="s">
        <v>1049</v>
      </c>
    </row>
    <row r="303" spans="1:12" hidden="1">
      <c r="A303" s="191">
        <v>302</v>
      </c>
      <c r="B303" s="192" t="s">
        <v>1413</v>
      </c>
      <c r="C303" s="193" t="s">
        <v>1414</v>
      </c>
      <c r="D303" s="193" t="s">
        <v>1415</v>
      </c>
      <c r="E303" s="193">
        <v>2</v>
      </c>
      <c r="F303" s="194">
        <v>173</v>
      </c>
      <c r="G303" s="195">
        <v>346</v>
      </c>
      <c r="H303" s="196">
        <f t="shared" si="8"/>
        <v>2</v>
      </c>
      <c r="I303" s="197">
        <v>346</v>
      </c>
      <c r="J303" s="198">
        <f t="shared" si="9"/>
        <v>0</v>
      </c>
      <c r="K303" s="197">
        <v>0</v>
      </c>
      <c r="L303" s="199" t="s">
        <v>1049</v>
      </c>
    </row>
    <row r="304" spans="1:12" hidden="1">
      <c r="A304" s="191">
        <v>303</v>
      </c>
      <c r="B304" s="192" t="s">
        <v>1416</v>
      </c>
      <c r="C304" s="193" t="s">
        <v>1417</v>
      </c>
      <c r="D304" s="193" t="s">
        <v>1418</v>
      </c>
      <c r="E304" s="193">
        <v>2</v>
      </c>
      <c r="F304" s="194">
        <v>287.7</v>
      </c>
      <c r="G304" s="195">
        <v>575.4</v>
      </c>
      <c r="H304" s="196">
        <f t="shared" si="8"/>
        <v>2</v>
      </c>
      <c r="I304" s="197">
        <v>575.4</v>
      </c>
      <c r="J304" s="198">
        <f t="shared" si="9"/>
        <v>0</v>
      </c>
      <c r="K304" s="197">
        <v>0</v>
      </c>
      <c r="L304" s="199" t="s">
        <v>1049</v>
      </c>
    </row>
    <row r="305" spans="1:12" hidden="1">
      <c r="A305" s="191">
        <v>304</v>
      </c>
      <c r="B305" s="192" t="s">
        <v>1419</v>
      </c>
      <c r="C305" s="193" t="s">
        <v>1420</v>
      </c>
      <c r="D305" s="193" t="s">
        <v>1421</v>
      </c>
      <c r="E305" s="193">
        <v>1</v>
      </c>
      <c r="F305" s="194">
        <v>267.2</v>
      </c>
      <c r="G305" s="195">
        <v>267.2</v>
      </c>
      <c r="H305" s="196">
        <f t="shared" si="8"/>
        <v>1</v>
      </c>
      <c r="I305" s="197">
        <v>267.2</v>
      </c>
      <c r="J305" s="198">
        <f t="shared" si="9"/>
        <v>0</v>
      </c>
      <c r="K305" s="197">
        <v>0</v>
      </c>
      <c r="L305" s="199" t="s">
        <v>1049</v>
      </c>
    </row>
    <row r="306" spans="1:12" hidden="1">
      <c r="A306" s="191">
        <v>305</v>
      </c>
      <c r="B306" s="192" t="s">
        <v>1422</v>
      </c>
      <c r="C306" s="193" t="s">
        <v>1423</v>
      </c>
      <c r="D306" s="193" t="s">
        <v>1424</v>
      </c>
      <c r="E306" s="193">
        <v>2</v>
      </c>
      <c r="F306" s="194">
        <v>236.8</v>
      </c>
      <c r="G306" s="195">
        <v>473.6</v>
      </c>
      <c r="H306" s="196">
        <f t="shared" si="8"/>
        <v>2</v>
      </c>
      <c r="I306" s="197">
        <v>473.6</v>
      </c>
      <c r="J306" s="198">
        <f t="shared" si="9"/>
        <v>0</v>
      </c>
      <c r="K306" s="197">
        <v>0</v>
      </c>
      <c r="L306" s="199" t="s">
        <v>1049</v>
      </c>
    </row>
    <row r="307" spans="1:12" hidden="1">
      <c r="A307" s="191">
        <v>306</v>
      </c>
      <c r="B307" s="192" t="s">
        <v>1425</v>
      </c>
      <c r="C307" s="193" t="s">
        <v>1426</v>
      </c>
      <c r="D307" s="193" t="s">
        <v>1427</v>
      </c>
      <c r="E307" s="193">
        <v>2</v>
      </c>
      <c r="F307" s="194">
        <v>215.8</v>
      </c>
      <c r="G307" s="195">
        <v>431.6</v>
      </c>
      <c r="H307" s="196">
        <f t="shared" si="8"/>
        <v>2</v>
      </c>
      <c r="I307" s="197">
        <v>431.6</v>
      </c>
      <c r="J307" s="198">
        <f t="shared" si="9"/>
        <v>0</v>
      </c>
      <c r="K307" s="197">
        <v>0</v>
      </c>
      <c r="L307" s="199" t="s">
        <v>1049</v>
      </c>
    </row>
    <row r="308" spans="1:12" hidden="1">
      <c r="A308" s="191">
        <v>307</v>
      </c>
      <c r="B308" s="192" t="s">
        <v>1428</v>
      </c>
      <c r="C308" s="193" t="s">
        <v>1429</v>
      </c>
      <c r="D308" s="193" t="s">
        <v>1430</v>
      </c>
      <c r="E308" s="193">
        <v>2</v>
      </c>
      <c r="F308" s="194">
        <v>287.5</v>
      </c>
      <c r="G308" s="195">
        <v>575</v>
      </c>
      <c r="H308" s="196">
        <f t="shared" si="8"/>
        <v>2</v>
      </c>
      <c r="I308" s="197">
        <v>575</v>
      </c>
      <c r="J308" s="198">
        <f t="shared" si="9"/>
        <v>0</v>
      </c>
      <c r="K308" s="197">
        <v>0</v>
      </c>
      <c r="L308" s="199" t="s">
        <v>1049</v>
      </c>
    </row>
    <row r="309" spans="1:12" hidden="1">
      <c r="A309" s="191">
        <v>308</v>
      </c>
      <c r="B309" s="192" t="s">
        <v>1431</v>
      </c>
      <c r="C309" s="193" t="s">
        <v>1432</v>
      </c>
      <c r="D309" s="193" t="s">
        <v>1433</v>
      </c>
      <c r="E309" s="193">
        <v>2</v>
      </c>
      <c r="F309" s="194">
        <v>266.8</v>
      </c>
      <c r="G309" s="195">
        <v>533.6</v>
      </c>
      <c r="H309" s="196">
        <f t="shared" si="8"/>
        <v>2</v>
      </c>
      <c r="I309" s="197">
        <v>533.6</v>
      </c>
      <c r="J309" s="198">
        <f t="shared" si="9"/>
        <v>0</v>
      </c>
      <c r="K309" s="197">
        <v>0</v>
      </c>
      <c r="L309" s="199" t="s">
        <v>1049</v>
      </c>
    </row>
    <row r="310" spans="1:12" hidden="1">
      <c r="A310" s="191">
        <v>309</v>
      </c>
      <c r="B310" s="192" t="s">
        <v>1434</v>
      </c>
      <c r="C310" s="193" t="s">
        <v>1435</v>
      </c>
      <c r="D310" s="193" t="s">
        <v>1436</v>
      </c>
      <c r="E310" s="193">
        <v>2</v>
      </c>
      <c r="F310" s="194">
        <v>200.6</v>
      </c>
      <c r="G310" s="195">
        <v>401.2</v>
      </c>
      <c r="H310" s="196">
        <f t="shared" si="8"/>
        <v>2</v>
      </c>
      <c r="I310" s="197">
        <v>401.2</v>
      </c>
      <c r="J310" s="198">
        <f t="shared" si="9"/>
        <v>0</v>
      </c>
      <c r="K310" s="197">
        <v>0</v>
      </c>
      <c r="L310" s="199" t="s">
        <v>1049</v>
      </c>
    </row>
    <row r="311" spans="1:12" hidden="1">
      <c r="A311" s="191">
        <v>310</v>
      </c>
      <c r="B311" s="192" t="s">
        <v>1437</v>
      </c>
      <c r="C311" s="193" t="s">
        <v>1438</v>
      </c>
      <c r="D311" s="193" t="s">
        <v>1439</v>
      </c>
      <c r="E311" s="193">
        <v>2</v>
      </c>
      <c r="F311" s="194">
        <v>172.6</v>
      </c>
      <c r="G311" s="195">
        <v>345.2</v>
      </c>
      <c r="H311" s="196">
        <f t="shared" si="8"/>
        <v>2</v>
      </c>
      <c r="I311" s="197">
        <v>345.2</v>
      </c>
      <c r="J311" s="198">
        <f t="shared" si="9"/>
        <v>0</v>
      </c>
      <c r="K311" s="197">
        <v>0</v>
      </c>
      <c r="L311" s="199" t="s">
        <v>1049</v>
      </c>
    </row>
    <row r="312" spans="1:12" hidden="1">
      <c r="A312" s="191">
        <v>311</v>
      </c>
      <c r="B312" s="192" t="s">
        <v>1440</v>
      </c>
      <c r="C312" s="193" t="s">
        <v>1441</v>
      </c>
      <c r="D312" s="193" t="s">
        <v>1442</v>
      </c>
      <c r="E312" s="193">
        <v>2</v>
      </c>
      <c r="F312" s="194">
        <v>287.3</v>
      </c>
      <c r="G312" s="195">
        <v>574.6</v>
      </c>
      <c r="H312" s="196">
        <f t="shared" si="8"/>
        <v>2</v>
      </c>
      <c r="I312" s="197">
        <v>574.6</v>
      </c>
      <c r="J312" s="198">
        <f t="shared" si="9"/>
        <v>0</v>
      </c>
      <c r="K312" s="197">
        <v>0</v>
      </c>
      <c r="L312" s="199" t="s">
        <v>1049</v>
      </c>
    </row>
    <row r="313" spans="1:12" hidden="1">
      <c r="A313" s="191">
        <v>312</v>
      </c>
      <c r="B313" s="192" t="s">
        <v>1443</v>
      </c>
      <c r="C313" s="193" t="s">
        <v>1444</v>
      </c>
      <c r="D313" s="193" t="s">
        <v>1445</v>
      </c>
      <c r="E313" s="193">
        <v>2</v>
      </c>
      <c r="F313" s="194">
        <v>266.7</v>
      </c>
      <c r="G313" s="195">
        <v>533.4</v>
      </c>
      <c r="H313" s="196">
        <f t="shared" si="8"/>
        <v>2</v>
      </c>
      <c r="I313" s="197">
        <v>533.4</v>
      </c>
      <c r="J313" s="198">
        <f t="shared" si="9"/>
        <v>0</v>
      </c>
      <c r="K313" s="197">
        <v>0</v>
      </c>
      <c r="L313" s="199" t="s">
        <v>1049</v>
      </c>
    </row>
    <row r="314" spans="1:12" hidden="1">
      <c r="A314" s="191">
        <v>313</v>
      </c>
      <c r="B314" s="192" t="s">
        <v>1446</v>
      </c>
      <c r="C314" s="193" t="s">
        <v>1447</v>
      </c>
      <c r="D314" s="193" t="s">
        <v>1448</v>
      </c>
      <c r="E314" s="193">
        <v>2</v>
      </c>
      <c r="F314" s="194">
        <v>236.3</v>
      </c>
      <c r="G314" s="195">
        <v>472.6</v>
      </c>
      <c r="H314" s="196">
        <f t="shared" si="8"/>
        <v>2</v>
      </c>
      <c r="I314" s="197">
        <v>472.6</v>
      </c>
      <c r="J314" s="198">
        <f t="shared" si="9"/>
        <v>0</v>
      </c>
      <c r="K314" s="197">
        <v>0</v>
      </c>
      <c r="L314" s="199" t="s">
        <v>1049</v>
      </c>
    </row>
    <row r="315" spans="1:12" hidden="1">
      <c r="A315" s="191">
        <v>314</v>
      </c>
      <c r="B315" s="192" t="s">
        <v>1449</v>
      </c>
      <c r="C315" s="193" t="s">
        <v>1450</v>
      </c>
      <c r="D315" s="193" t="s">
        <v>1451</v>
      </c>
      <c r="E315" s="193">
        <v>2</v>
      </c>
      <c r="F315" s="194">
        <v>216.4</v>
      </c>
      <c r="G315" s="195">
        <v>432.8</v>
      </c>
      <c r="H315" s="196">
        <f t="shared" si="8"/>
        <v>2</v>
      </c>
      <c r="I315" s="197">
        <v>432.8</v>
      </c>
      <c r="J315" s="198">
        <f t="shared" si="9"/>
        <v>0</v>
      </c>
      <c r="K315" s="197">
        <v>0</v>
      </c>
      <c r="L315" s="199" t="s">
        <v>1049</v>
      </c>
    </row>
    <row r="316" spans="1:12" hidden="1">
      <c r="A316" s="191">
        <v>315</v>
      </c>
      <c r="B316" s="192" t="s">
        <v>1452</v>
      </c>
      <c r="C316" s="193" t="s">
        <v>1453</v>
      </c>
      <c r="D316" s="193" t="s">
        <v>1454</v>
      </c>
      <c r="E316" s="193">
        <v>2</v>
      </c>
      <c r="F316" s="194">
        <v>288.3</v>
      </c>
      <c r="G316" s="195">
        <v>576.6</v>
      </c>
      <c r="H316" s="196">
        <f t="shared" si="8"/>
        <v>2</v>
      </c>
      <c r="I316" s="197">
        <v>576.6</v>
      </c>
      <c r="J316" s="198">
        <f t="shared" si="9"/>
        <v>0</v>
      </c>
      <c r="K316" s="197">
        <v>0</v>
      </c>
      <c r="L316" s="199" t="s">
        <v>1049</v>
      </c>
    </row>
    <row r="317" spans="1:12" hidden="1">
      <c r="A317" s="191">
        <v>316</v>
      </c>
      <c r="B317" s="192" t="s">
        <v>1455</v>
      </c>
      <c r="C317" s="193" t="s">
        <v>1456</v>
      </c>
      <c r="D317" s="193" t="s">
        <v>1457</v>
      </c>
      <c r="E317" s="193">
        <v>2</v>
      </c>
      <c r="F317" s="194">
        <v>267.5</v>
      </c>
      <c r="G317" s="195">
        <v>535</v>
      </c>
      <c r="H317" s="196">
        <f t="shared" si="8"/>
        <v>2</v>
      </c>
      <c r="I317" s="197">
        <v>535</v>
      </c>
      <c r="J317" s="198">
        <f t="shared" si="9"/>
        <v>0</v>
      </c>
      <c r="K317" s="197">
        <v>0</v>
      </c>
      <c r="L317" s="199" t="s">
        <v>1049</v>
      </c>
    </row>
    <row r="318" spans="1:12" hidden="1">
      <c r="A318" s="191">
        <v>317</v>
      </c>
      <c r="B318" s="192" t="s">
        <v>1458</v>
      </c>
      <c r="C318" s="193" t="s">
        <v>1459</v>
      </c>
      <c r="D318" s="193" t="s">
        <v>1460</v>
      </c>
      <c r="E318" s="193">
        <v>2</v>
      </c>
      <c r="F318" s="194">
        <v>201.3</v>
      </c>
      <c r="G318" s="195">
        <v>402.6</v>
      </c>
      <c r="H318" s="196">
        <f t="shared" si="8"/>
        <v>2</v>
      </c>
      <c r="I318" s="197">
        <v>402.6</v>
      </c>
      <c r="J318" s="198">
        <f t="shared" si="9"/>
        <v>0</v>
      </c>
      <c r="K318" s="197">
        <v>0</v>
      </c>
      <c r="L318" s="199" t="s">
        <v>1049</v>
      </c>
    </row>
    <row r="319" spans="1:12" hidden="1">
      <c r="A319" s="191">
        <v>318</v>
      </c>
      <c r="B319" s="192" t="s">
        <v>1461</v>
      </c>
      <c r="C319" s="193" t="s">
        <v>1462</v>
      </c>
      <c r="D319" s="193" t="s">
        <v>1463</v>
      </c>
      <c r="E319" s="193">
        <v>2</v>
      </c>
      <c r="F319" s="194">
        <v>173.4</v>
      </c>
      <c r="G319" s="195">
        <v>346.8</v>
      </c>
      <c r="H319" s="196">
        <f t="shared" si="8"/>
        <v>2</v>
      </c>
      <c r="I319" s="197">
        <v>346.8</v>
      </c>
      <c r="J319" s="198">
        <f t="shared" si="9"/>
        <v>0</v>
      </c>
      <c r="K319" s="197">
        <v>0</v>
      </c>
      <c r="L319" s="199" t="s">
        <v>1049</v>
      </c>
    </row>
    <row r="320" spans="1:12" hidden="1">
      <c r="A320" s="191">
        <v>319</v>
      </c>
      <c r="B320" s="192" t="s">
        <v>1464</v>
      </c>
      <c r="C320" s="193" t="s">
        <v>1465</v>
      </c>
      <c r="D320" s="193" t="s">
        <v>1466</v>
      </c>
      <c r="E320" s="193">
        <v>2</v>
      </c>
      <c r="F320" s="194">
        <v>288.3</v>
      </c>
      <c r="G320" s="195">
        <v>576.6</v>
      </c>
      <c r="H320" s="196">
        <f t="shared" si="8"/>
        <v>2</v>
      </c>
      <c r="I320" s="197">
        <v>576.6</v>
      </c>
      <c r="J320" s="198">
        <f t="shared" si="9"/>
        <v>0</v>
      </c>
      <c r="K320" s="197">
        <v>0</v>
      </c>
      <c r="L320" s="199" t="s">
        <v>1049</v>
      </c>
    </row>
    <row r="321" spans="1:12" hidden="1">
      <c r="A321" s="191">
        <v>320</v>
      </c>
      <c r="B321" s="192" t="s">
        <v>1467</v>
      </c>
      <c r="C321" s="193" t="s">
        <v>1468</v>
      </c>
      <c r="D321" s="193" t="s">
        <v>1469</v>
      </c>
      <c r="E321" s="193">
        <v>2</v>
      </c>
      <c r="F321" s="194">
        <v>267.5</v>
      </c>
      <c r="G321" s="195">
        <v>535</v>
      </c>
      <c r="H321" s="196">
        <f t="shared" si="8"/>
        <v>2</v>
      </c>
      <c r="I321" s="197">
        <v>535</v>
      </c>
      <c r="J321" s="198">
        <f t="shared" si="9"/>
        <v>0</v>
      </c>
      <c r="K321" s="197">
        <v>0</v>
      </c>
      <c r="L321" s="199" t="s">
        <v>1049</v>
      </c>
    </row>
    <row r="322" spans="1:12" hidden="1">
      <c r="A322" s="191">
        <v>321</v>
      </c>
      <c r="B322" s="192" t="s">
        <v>1470</v>
      </c>
      <c r="C322" s="193" t="s">
        <v>1471</v>
      </c>
      <c r="D322" s="193" t="s">
        <v>1472</v>
      </c>
      <c r="E322" s="193">
        <v>2</v>
      </c>
      <c r="F322" s="194">
        <v>237.1</v>
      </c>
      <c r="G322" s="195">
        <v>474.2</v>
      </c>
      <c r="H322" s="196">
        <f t="shared" si="8"/>
        <v>2</v>
      </c>
      <c r="I322" s="197">
        <v>474.2</v>
      </c>
      <c r="J322" s="198">
        <f t="shared" si="9"/>
        <v>0</v>
      </c>
      <c r="K322" s="197">
        <v>0</v>
      </c>
      <c r="L322" s="199" t="s">
        <v>1049</v>
      </c>
    </row>
    <row r="323" spans="1:12" hidden="1">
      <c r="A323" s="191">
        <v>322</v>
      </c>
      <c r="B323" s="192" t="s">
        <v>1473</v>
      </c>
      <c r="C323" s="193" t="s">
        <v>1474</v>
      </c>
      <c r="D323" s="193" t="s">
        <v>1475</v>
      </c>
      <c r="E323" s="193">
        <v>2</v>
      </c>
      <c r="F323" s="194">
        <v>216.4</v>
      </c>
      <c r="G323" s="195">
        <v>432.8</v>
      </c>
      <c r="H323" s="196">
        <f t="shared" ref="H323:H386" si="10">I323/F323</f>
        <v>2</v>
      </c>
      <c r="I323" s="197">
        <v>432.8</v>
      </c>
      <c r="J323" s="198">
        <f t="shared" ref="J323:J386" si="11">K323/F323</f>
        <v>0</v>
      </c>
      <c r="K323" s="197">
        <v>0</v>
      </c>
      <c r="L323" s="199" t="s">
        <v>1049</v>
      </c>
    </row>
    <row r="324" spans="1:12" hidden="1">
      <c r="A324" s="191">
        <v>323</v>
      </c>
      <c r="B324" s="192" t="s">
        <v>1476</v>
      </c>
      <c r="C324" s="193" t="s">
        <v>1477</v>
      </c>
      <c r="D324" s="193" t="s">
        <v>1478</v>
      </c>
      <c r="E324" s="193">
        <v>2</v>
      </c>
      <c r="F324" s="194">
        <v>288.3</v>
      </c>
      <c r="G324" s="195">
        <v>576.6</v>
      </c>
      <c r="H324" s="196">
        <f t="shared" si="10"/>
        <v>2</v>
      </c>
      <c r="I324" s="197">
        <v>576.6</v>
      </c>
      <c r="J324" s="198">
        <f t="shared" si="11"/>
        <v>0</v>
      </c>
      <c r="K324" s="197">
        <v>0</v>
      </c>
      <c r="L324" s="199" t="s">
        <v>1049</v>
      </c>
    </row>
    <row r="325" spans="1:12" hidden="1">
      <c r="A325" s="191">
        <v>324</v>
      </c>
      <c r="B325" s="192" t="s">
        <v>1479</v>
      </c>
      <c r="C325" s="193" t="s">
        <v>1480</v>
      </c>
      <c r="D325" s="193" t="s">
        <v>1481</v>
      </c>
      <c r="E325" s="193">
        <v>2</v>
      </c>
      <c r="F325" s="194">
        <v>267.5</v>
      </c>
      <c r="G325" s="195">
        <v>535</v>
      </c>
      <c r="H325" s="196">
        <f t="shared" si="10"/>
        <v>2</v>
      </c>
      <c r="I325" s="197">
        <v>535</v>
      </c>
      <c r="J325" s="198">
        <f t="shared" si="11"/>
        <v>0</v>
      </c>
      <c r="K325" s="197">
        <v>0</v>
      </c>
      <c r="L325" s="199" t="s">
        <v>1049</v>
      </c>
    </row>
    <row r="326" spans="1:12" hidden="1">
      <c r="A326" s="191">
        <v>325</v>
      </c>
      <c r="B326" s="192" t="s">
        <v>1482</v>
      </c>
      <c r="C326" s="193" t="s">
        <v>1483</v>
      </c>
      <c r="D326" s="193" t="s">
        <v>1484</v>
      </c>
      <c r="E326" s="193">
        <v>2</v>
      </c>
      <c r="F326" s="194">
        <v>201.3</v>
      </c>
      <c r="G326" s="195">
        <v>402.6</v>
      </c>
      <c r="H326" s="196">
        <f t="shared" si="10"/>
        <v>0</v>
      </c>
      <c r="I326" s="197">
        <v>0</v>
      </c>
      <c r="J326" s="198">
        <f t="shared" si="11"/>
        <v>2</v>
      </c>
      <c r="K326" s="197">
        <v>402.6</v>
      </c>
      <c r="L326" s="199" t="s">
        <v>1049</v>
      </c>
    </row>
    <row r="327" spans="1:12" hidden="1">
      <c r="A327" s="191">
        <v>326</v>
      </c>
      <c r="B327" s="192" t="s">
        <v>1485</v>
      </c>
      <c r="C327" s="193" t="s">
        <v>1486</v>
      </c>
      <c r="D327" s="193" t="s">
        <v>1487</v>
      </c>
      <c r="E327" s="193">
        <v>111</v>
      </c>
      <c r="F327" s="194">
        <v>49</v>
      </c>
      <c r="G327" s="195">
        <v>5439</v>
      </c>
      <c r="H327" s="196">
        <f t="shared" si="10"/>
        <v>0</v>
      </c>
      <c r="I327" s="197">
        <v>0</v>
      </c>
      <c r="J327" s="198">
        <f t="shared" si="11"/>
        <v>111</v>
      </c>
      <c r="K327" s="197">
        <v>5439</v>
      </c>
      <c r="L327" s="200" t="s">
        <v>1488</v>
      </c>
    </row>
    <row r="328" spans="1:12" hidden="1">
      <c r="A328" s="191">
        <v>327</v>
      </c>
      <c r="B328" s="192" t="s">
        <v>1489</v>
      </c>
      <c r="C328" s="193" t="s">
        <v>1490</v>
      </c>
      <c r="D328" s="193" t="s">
        <v>1491</v>
      </c>
      <c r="E328" s="193">
        <v>111</v>
      </c>
      <c r="F328" s="194">
        <v>47</v>
      </c>
      <c r="G328" s="195">
        <v>5217</v>
      </c>
      <c r="H328" s="196">
        <f t="shared" si="10"/>
        <v>0</v>
      </c>
      <c r="I328" s="197">
        <v>0</v>
      </c>
      <c r="J328" s="198">
        <f t="shared" si="11"/>
        <v>111</v>
      </c>
      <c r="K328" s="197">
        <v>5217</v>
      </c>
      <c r="L328" s="200" t="s">
        <v>1488</v>
      </c>
    </row>
    <row r="329" spans="1:12" hidden="1">
      <c r="A329" s="191">
        <v>328</v>
      </c>
      <c r="B329" s="192" t="s">
        <v>1492</v>
      </c>
      <c r="C329" s="193" t="s">
        <v>1493</v>
      </c>
      <c r="D329" s="193" t="s">
        <v>1494</v>
      </c>
      <c r="E329" s="193">
        <v>75</v>
      </c>
      <c r="F329" s="194">
        <v>70.599999999999994</v>
      </c>
      <c r="G329" s="195">
        <v>5295</v>
      </c>
      <c r="H329" s="196">
        <f t="shared" si="10"/>
        <v>0</v>
      </c>
      <c r="I329" s="197">
        <v>0</v>
      </c>
      <c r="J329" s="198">
        <f t="shared" si="11"/>
        <v>75</v>
      </c>
      <c r="K329" s="197">
        <v>5295</v>
      </c>
      <c r="L329" s="201" t="s">
        <v>1495</v>
      </c>
    </row>
    <row r="330" spans="1:12" hidden="1">
      <c r="A330" s="191">
        <v>329</v>
      </c>
      <c r="B330" s="192" t="s">
        <v>1496</v>
      </c>
      <c r="C330" s="193" t="s">
        <v>1497</v>
      </c>
      <c r="D330" s="193" t="s">
        <v>1498</v>
      </c>
      <c r="E330" s="193">
        <v>14</v>
      </c>
      <c r="F330" s="194">
        <v>71.5</v>
      </c>
      <c r="G330" s="195">
        <v>1001</v>
      </c>
      <c r="H330" s="196">
        <f t="shared" si="10"/>
        <v>0</v>
      </c>
      <c r="I330" s="197">
        <v>0</v>
      </c>
      <c r="J330" s="198">
        <f t="shared" si="11"/>
        <v>14</v>
      </c>
      <c r="K330" s="197">
        <v>1001</v>
      </c>
      <c r="L330" s="201" t="s">
        <v>1495</v>
      </c>
    </row>
    <row r="331" spans="1:12" hidden="1">
      <c r="A331" s="191">
        <v>330</v>
      </c>
      <c r="B331" s="192" t="s">
        <v>1499</v>
      </c>
      <c r="C331" s="193" t="s">
        <v>1500</v>
      </c>
      <c r="D331" s="193" t="s">
        <v>1501</v>
      </c>
      <c r="E331" s="193">
        <v>4</v>
      </c>
      <c r="F331" s="194">
        <v>23.3</v>
      </c>
      <c r="G331" s="195">
        <v>93.2</v>
      </c>
      <c r="H331" s="196">
        <f t="shared" si="10"/>
        <v>0</v>
      </c>
      <c r="I331" s="197">
        <v>0</v>
      </c>
      <c r="J331" s="198">
        <f t="shared" si="11"/>
        <v>4</v>
      </c>
      <c r="K331" s="197">
        <v>93.2</v>
      </c>
      <c r="L331" s="201" t="s">
        <v>1495</v>
      </c>
    </row>
    <row r="332" spans="1:12" hidden="1">
      <c r="A332" s="191">
        <v>331</v>
      </c>
      <c r="B332" s="192" t="s">
        <v>1502</v>
      </c>
      <c r="C332" s="193" t="s">
        <v>1503</v>
      </c>
      <c r="D332" s="193" t="s">
        <v>1504</v>
      </c>
      <c r="E332" s="193">
        <v>1</v>
      </c>
      <c r="F332" s="194">
        <v>7.9</v>
      </c>
      <c r="G332" s="195">
        <v>7.9</v>
      </c>
      <c r="H332" s="196">
        <f t="shared" si="10"/>
        <v>0</v>
      </c>
      <c r="I332" s="197">
        <v>0</v>
      </c>
      <c r="J332" s="198">
        <f t="shared" si="11"/>
        <v>1</v>
      </c>
      <c r="K332" s="197">
        <v>7.9</v>
      </c>
      <c r="L332" s="201" t="s">
        <v>1495</v>
      </c>
    </row>
    <row r="333" spans="1:12" hidden="1">
      <c r="A333" s="191">
        <v>332</v>
      </c>
      <c r="B333" s="192" t="s">
        <v>1505</v>
      </c>
      <c r="C333" s="193" t="s">
        <v>1506</v>
      </c>
      <c r="D333" s="193" t="s">
        <v>1507</v>
      </c>
      <c r="E333" s="193">
        <v>2</v>
      </c>
      <c r="F333" s="194">
        <v>17.7</v>
      </c>
      <c r="G333" s="195">
        <v>35.4</v>
      </c>
      <c r="H333" s="196">
        <f t="shared" si="10"/>
        <v>0</v>
      </c>
      <c r="I333" s="197">
        <v>0</v>
      </c>
      <c r="J333" s="198">
        <f t="shared" si="11"/>
        <v>2</v>
      </c>
      <c r="K333" s="197">
        <v>35.4</v>
      </c>
      <c r="L333" s="201" t="s">
        <v>1495</v>
      </c>
    </row>
    <row r="334" spans="1:12" hidden="1">
      <c r="A334" s="191">
        <v>333</v>
      </c>
      <c r="B334" s="192" t="s">
        <v>1508</v>
      </c>
      <c r="C334" s="193" t="s">
        <v>1509</v>
      </c>
      <c r="D334" s="193" t="s">
        <v>1510</v>
      </c>
      <c r="E334" s="193">
        <v>2</v>
      </c>
      <c r="F334" s="194">
        <v>10.3</v>
      </c>
      <c r="G334" s="195">
        <v>20.6</v>
      </c>
      <c r="H334" s="196">
        <f t="shared" si="10"/>
        <v>0</v>
      </c>
      <c r="I334" s="197">
        <v>0</v>
      </c>
      <c r="J334" s="198">
        <f t="shared" si="11"/>
        <v>2</v>
      </c>
      <c r="K334" s="197">
        <v>20.6</v>
      </c>
      <c r="L334" s="201" t="s">
        <v>1495</v>
      </c>
    </row>
    <row r="335" spans="1:12" hidden="1">
      <c r="A335" s="191">
        <v>334</v>
      </c>
      <c r="B335" s="192" t="s">
        <v>1511</v>
      </c>
      <c r="C335" s="193" t="s">
        <v>1512</v>
      </c>
      <c r="D335" s="193" t="s">
        <v>1513</v>
      </c>
      <c r="E335" s="193">
        <v>60</v>
      </c>
      <c r="F335" s="194">
        <v>23.6</v>
      </c>
      <c r="G335" s="195">
        <v>1416</v>
      </c>
      <c r="H335" s="196">
        <f t="shared" si="10"/>
        <v>0</v>
      </c>
      <c r="I335" s="197">
        <v>0</v>
      </c>
      <c r="J335" s="198">
        <f t="shared" si="11"/>
        <v>59.999999999999993</v>
      </c>
      <c r="K335" s="197">
        <v>1416</v>
      </c>
      <c r="L335" s="201" t="s">
        <v>1495</v>
      </c>
    </row>
    <row r="336" spans="1:12" hidden="1">
      <c r="A336" s="191">
        <v>335</v>
      </c>
      <c r="B336" s="192" t="s">
        <v>1514</v>
      </c>
      <c r="C336" s="193" t="s">
        <v>1515</v>
      </c>
      <c r="D336" s="193" t="s">
        <v>1516</v>
      </c>
      <c r="E336" s="193">
        <v>60</v>
      </c>
      <c r="F336" s="194">
        <v>22.9</v>
      </c>
      <c r="G336" s="195">
        <v>1374</v>
      </c>
      <c r="H336" s="196">
        <f t="shared" si="10"/>
        <v>0</v>
      </c>
      <c r="I336" s="197">
        <v>0</v>
      </c>
      <c r="J336" s="198">
        <f t="shared" si="11"/>
        <v>60.000000000000007</v>
      </c>
      <c r="K336" s="197">
        <v>1374</v>
      </c>
      <c r="L336" s="201" t="s">
        <v>1495</v>
      </c>
    </row>
    <row r="337" spans="1:12" hidden="1">
      <c r="A337" s="191">
        <v>336</v>
      </c>
      <c r="B337" s="192" t="s">
        <v>1517</v>
      </c>
      <c r="C337" s="193" t="s">
        <v>1518</v>
      </c>
      <c r="D337" s="193" t="s">
        <v>1519</v>
      </c>
      <c r="E337" s="193">
        <v>1</v>
      </c>
      <c r="F337" s="194">
        <v>76.900000000000006</v>
      </c>
      <c r="G337" s="195">
        <v>76.900000000000006</v>
      </c>
      <c r="H337" s="196">
        <f t="shared" si="10"/>
        <v>0</v>
      </c>
      <c r="I337" s="197">
        <v>0</v>
      </c>
      <c r="J337" s="198">
        <f t="shared" si="11"/>
        <v>1</v>
      </c>
      <c r="K337" s="197">
        <v>76.900000000000006</v>
      </c>
      <c r="L337" s="201" t="s">
        <v>1495</v>
      </c>
    </row>
    <row r="338" spans="1:12" hidden="1">
      <c r="A338" s="191">
        <v>337</v>
      </c>
      <c r="B338" s="192" t="s">
        <v>1520</v>
      </c>
      <c r="C338" s="193" t="s">
        <v>1521</v>
      </c>
      <c r="D338" s="193" t="s">
        <v>1522</v>
      </c>
      <c r="E338" s="193">
        <v>1</v>
      </c>
      <c r="F338" s="194">
        <v>77.7</v>
      </c>
      <c r="G338" s="195">
        <v>77.7</v>
      </c>
      <c r="H338" s="196">
        <f t="shared" si="10"/>
        <v>0</v>
      </c>
      <c r="I338" s="197">
        <v>0</v>
      </c>
      <c r="J338" s="198">
        <f t="shared" si="11"/>
        <v>1</v>
      </c>
      <c r="K338" s="197">
        <v>77.7</v>
      </c>
      <c r="L338" s="201" t="s">
        <v>1495</v>
      </c>
    </row>
    <row r="339" spans="1:12" hidden="1">
      <c r="A339" s="191">
        <v>338</v>
      </c>
      <c r="B339" s="192" t="s">
        <v>337</v>
      </c>
      <c r="C339" s="193" t="s">
        <v>1523</v>
      </c>
      <c r="D339" s="193" t="s">
        <v>1524</v>
      </c>
      <c r="E339" s="193">
        <v>1</v>
      </c>
      <c r="F339" s="194">
        <v>76.2</v>
      </c>
      <c r="G339" s="195">
        <v>76.2</v>
      </c>
      <c r="H339" s="196">
        <f t="shared" si="10"/>
        <v>0</v>
      </c>
      <c r="I339" s="197">
        <v>0</v>
      </c>
      <c r="J339" s="198">
        <f t="shared" si="11"/>
        <v>1</v>
      </c>
      <c r="K339" s="197">
        <v>76.2</v>
      </c>
      <c r="L339" s="201" t="s">
        <v>1495</v>
      </c>
    </row>
    <row r="340" spans="1:12" hidden="1">
      <c r="A340" s="191">
        <v>339</v>
      </c>
      <c r="B340" s="192" t="s">
        <v>1525</v>
      </c>
      <c r="C340" s="193" t="s">
        <v>1526</v>
      </c>
      <c r="D340" s="193" t="s">
        <v>1527</v>
      </c>
      <c r="E340" s="193">
        <v>1</v>
      </c>
      <c r="F340" s="194">
        <v>77</v>
      </c>
      <c r="G340" s="195">
        <v>77</v>
      </c>
      <c r="H340" s="196">
        <f t="shared" si="10"/>
        <v>0</v>
      </c>
      <c r="I340" s="197">
        <v>0</v>
      </c>
      <c r="J340" s="198">
        <f t="shared" si="11"/>
        <v>1</v>
      </c>
      <c r="K340" s="197">
        <v>77</v>
      </c>
      <c r="L340" s="201" t="s">
        <v>1495</v>
      </c>
    </row>
    <row r="341" spans="1:12" hidden="1">
      <c r="A341" s="191">
        <v>340</v>
      </c>
      <c r="B341" s="192" t="s">
        <v>340</v>
      </c>
      <c r="C341" s="193" t="s">
        <v>1528</v>
      </c>
      <c r="D341" s="193" t="s">
        <v>1529</v>
      </c>
      <c r="E341" s="193">
        <v>1</v>
      </c>
      <c r="F341" s="194">
        <v>75.400000000000006</v>
      </c>
      <c r="G341" s="195">
        <v>75.400000000000006</v>
      </c>
      <c r="H341" s="196">
        <f t="shared" si="10"/>
        <v>0</v>
      </c>
      <c r="I341" s="197">
        <v>0</v>
      </c>
      <c r="J341" s="198">
        <f t="shared" si="11"/>
        <v>1</v>
      </c>
      <c r="K341" s="197">
        <v>75.400000000000006</v>
      </c>
      <c r="L341" s="201" t="s">
        <v>1495</v>
      </c>
    </row>
    <row r="342" spans="1:12" hidden="1">
      <c r="A342" s="191">
        <v>341</v>
      </c>
      <c r="B342" s="192" t="s">
        <v>1530</v>
      </c>
      <c r="C342" s="193" t="s">
        <v>1531</v>
      </c>
      <c r="D342" s="193" t="s">
        <v>1532</v>
      </c>
      <c r="E342" s="193">
        <v>1</v>
      </c>
      <c r="F342" s="194">
        <v>76.3</v>
      </c>
      <c r="G342" s="195">
        <v>76.3</v>
      </c>
      <c r="H342" s="196">
        <f t="shared" si="10"/>
        <v>0</v>
      </c>
      <c r="I342" s="197">
        <v>0</v>
      </c>
      <c r="J342" s="198">
        <f t="shared" si="11"/>
        <v>1</v>
      </c>
      <c r="K342" s="197">
        <v>76.3</v>
      </c>
      <c r="L342" s="201" t="s">
        <v>1495</v>
      </c>
    </row>
    <row r="343" spans="1:12" hidden="1">
      <c r="A343" s="191">
        <v>342</v>
      </c>
      <c r="B343" s="192" t="s">
        <v>1533</v>
      </c>
      <c r="C343" s="193" t="s">
        <v>1534</v>
      </c>
      <c r="D343" s="193" t="s">
        <v>1535</v>
      </c>
      <c r="E343" s="193">
        <v>1</v>
      </c>
      <c r="F343" s="194">
        <v>74.7</v>
      </c>
      <c r="G343" s="195">
        <v>74.7</v>
      </c>
      <c r="H343" s="196">
        <f t="shared" si="10"/>
        <v>0</v>
      </c>
      <c r="I343" s="197">
        <v>0</v>
      </c>
      <c r="J343" s="198">
        <f t="shared" si="11"/>
        <v>1</v>
      </c>
      <c r="K343" s="197">
        <v>74.7</v>
      </c>
      <c r="L343" s="201" t="s">
        <v>1495</v>
      </c>
    </row>
    <row r="344" spans="1:12" hidden="1">
      <c r="A344" s="191">
        <v>343</v>
      </c>
      <c r="B344" s="192" t="s">
        <v>1536</v>
      </c>
      <c r="C344" s="193" t="s">
        <v>1537</v>
      </c>
      <c r="D344" s="193" t="s">
        <v>1538</v>
      </c>
      <c r="E344" s="193">
        <v>1</v>
      </c>
      <c r="F344" s="194">
        <v>75.5</v>
      </c>
      <c r="G344" s="195">
        <v>75.5</v>
      </c>
      <c r="H344" s="196">
        <f t="shared" si="10"/>
        <v>0</v>
      </c>
      <c r="I344" s="197">
        <v>0</v>
      </c>
      <c r="J344" s="198">
        <f t="shared" si="11"/>
        <v>1</v>
      </c>
      <c r="K344" s="197">
        <v>75.5</v>
      </c>
      <c r="L344" s="201" t="s">
        <v>1495</v>
      </c>
    </row>
    <row r="345" spans="1:12" hidden="1">
      <c r="A345" s="191">
        <v>344</v>
      </c>
      <c r="B345" s="192" t="s">
        <v>343</v>
      </c>
      <c r="C345" s="193" t="s">
        <v>1539</v>
      </c>
      <c r="D345" s="193" t="s">
        <v>1540</v>
      </c>
      <c r="E345" s="193">
        <v>1</v>
      </c>
      <c r="F345" s="194">
        <v>74</v>
      </c>
      <c r="G345" s="195">
        <v>74</v>
      </c>
      <c r="H345" s="196">
        <f t="shared" si="10"/>
        <v>0</v>
      </c>
      <c r="I345" s="197">
        <v>0</v>
      </c>
      <c r="J345" s="198">
        <f t="shared" si="11"/>
        <v>1</v>
      </c>
      <c r="K345" s="197">
        <v>74</v>
      </c>
      <c r="L345" s="201" t="s">
        <v>1495</v>
      </c>
    </row>
    <row r="346" spans="1:12" hidden="1">
      <c r="A346" s="191">
        <v>345</v>
      </c>
      <c r="B346" s="192" t="s">
        <v>1541</v>
      </c>
      <c r="C346" s="193" t="s">
        <v>1542</v>
      </c>
      <c r="D346" s="193" t="s">
        <v>1543</v>
      </c>
      <c r="E346" s="193">
        <v>1</v>
      </c>
      <c r="F346" s="194">
        <v>74.8</v>
      </c>
      <c r="G346" s="195">
        <v>74.8</v>
      </c>
      <c r="H346" s="196">
        <f t="shared" si="10"/>
        <v>0</v>
      </c>
      <c r="I346" s="197">
        <v>0</v>
      </c>
      <c r="J346" s="198">
        <f t="shared" si="11"/>
        <v>1</v>
      </c>
      <c r="K346" s="197">
        <v>74.8</v>
      </c>
      <c r="L346" s="201" t="s">
        <v>1495</v>
      </c>
    </row>
    <row r="347" spans="1:12" hidden="1">
      <c r="A347" s="191">
        <v>346</v>
      </c>
      <c r="B347" s="192" t="s">
        <v>346</v>
      </c>
      <c r="C347" s="193" t="s">
        <v>1544</v>
      </c>
      <c r="D347" s="193" t="s">
        <v>1545</v>
      </c>
      <c r="E347" s="193">
        <v>1</v>
      </c>
      <c r="F347" s="194">
        <v>73.2</v>
      </c>
      <c r="G347" s="195">
        <v>73.2</v>
      </c>
      <c r="H347" s="196">
        <f t="shared" si="10"/>
        <v>0</v>
      </c>
      <c r="I347" s="197">
        <v>0</v>
      </c>
      <c r="J347" s="198">
        <f t="shared" si="11"/>
        <v>1</v>
      </c>
      <c r="K347" s="197">
        <v>73.2</v>
      </c>
      <c r="L347" s="201" t="s">
        <v>1495</v>
      </c>
    </row>
    <row r="348" spans="1:12" hidden="1">
      <c r="A348" s="191">
        <v>347</v>
      </c>
      <c r="B348" s="192" t="s">
        <v>1546</v>
      </c>
      <c r="C348" s="193" t="s">
        <v>1547</v>
      </c>
      <c r="D348" s="193" t="s">
        <v>1548</v>
      </c>
      <c r="E348" s="193">
        <v>1</v>
      </c>
      <c r="F348" s="194">
        <v>74</v>
      </c>
      <c r="G348" s="195">
        <v>74</v>
      </c>
      <c r="H348" s="196">
        <f t="shared" si="10"/>
        <v>0</v>
      </c>
      <c r="I348" s="197">
        <v>0</v>
      </c>
      <c r="J348" s="198">
        <f t="shared" si="11"/>
        <v>1</v>
      </c>
      <c r="K348" s="197">
        <v>74</v>
      </c>
      <c r="L348" s="201" t="s">
        <v>1495</v>
      </c>
    </row>
    <row r="349" spans="1:12" hidden="1">
      <c r="A349" s="191">
        <v>348</v>
      </c>
      <c r="B349" s="192" t="s">
        <v>349</v>
      </c>
      <c r="C349" s="193" t="s">
        <v>1549</v>
      </c>
      <c r="D349" s="193" t="s">
        <v>1550</v>
      </c>
      <c r="E349" s="193">
        <v>1</v>
      </c>
      <c r="F349" s="194">
        <v>72.5</v>
      </c>
      <c r="G349" s="195">
        <v>72.5</v>
      </c>
      <c r="H349" s="196">
        <f t="shared" si="10"/>
        <v>0</v>
      </c>
      <c r="I349" s="197">
        <v>0</v>
      </c>
      <c r="J349" s="198">
        <f t="shared" si="11"/>
        <v>1</v>
      </c>
      <c r="K349" s="197">
        <v>72.5</v>
      </c>
      <c r="L349" s="201" t="s">
        <v>1495</v>
      </c>
    </row>
    <row r="350" spans="1:12" hidden="1">
      <c r="A350" s="191">
        <v>349</v>
      </c>
      <c r="B350" s="192" t="s">
        <v>352</v>
      </c>
      <c r="C350" s="193" t="s">
        <v>1551</v>
      </c>
      <c r="D350" s="193" t="s">
        <v>1552</v>
      </c>
      <c r="E350" s="193">
        <v>1</v>
      </c>
      <c r="F350" s="194">
        <v>73.3</v>
      </c>
      <c r="G350" s="195">
        <v>73.3</v>
      </c>
      <c r="H350" s="196">
        <f t="shared" si="10"/>
        <v>0</v>
      </c>
      <c r="I350" s="197">
        <v>0</v>
      </c>
      <c r="J350" s="198">
        <f t="shared" si="11"/>
        <v>1</v>
      </c>
      <c r="K350" s="197">
        <v>73.3</v>
      </c>
      <c r="L350" s="201" t="s">
        <v>1495</v>
      </c>
    </row>
    <row r="351" spans="1:12" hidden="1">
      <c r="A351" s="191">
        <v>350</v>
      </c>
      <c r="B351" s="192" t="s">
        <v>355</v>
      </c>
      <c r="C351" s="193" t="s">
        <v>1553</v>
      </c>
      <c r="D351" s="193" t="s">
        <v>1554</v>
      </c>
      <c r="E351" s="193">
        <v>1</v>
      </c>
      <c r="F351" s="194">
        <v>71.8</v>
      </c>
      <c r="G351" s="195">
        <v>71.8</v>
      </c>
      <c r="H351" s="196">
        <f t="shared" si="10"/>
        <v>0</v>
      </c>
      <c r="I351" s="197">
        <v>0</v>
      </c>
      <c r="J351" s="198">
        <f t="shared" si="11"/>
        <v>1</v>
      </c>
      <c r="K351" s="197">
        <v>71.8</v>
      </c>
      <c r="L351" s="201" t="s">
        <v>1495</v>
      </c>
    </row>
    <row r="352" spans="1:12" hidden="1">
      <c r="A352" s="191">
        <v>351</v>
      </c>
      <c r="B352" s="192" t="s">
        <v>358</v>
      </c>
      <c r="C352" s="193" t="s">
        <v>1555</v>
      </c>
      <c r="D352" s="193" t="s">
        <v>1556</v>
      </c>
      <c r="E352" s="193">
        <v>1</v>
      </c>
      <c r="F352" s="194">
        <v>72.599999999999994</v>
      </c>
      <c r="G352" s="195">
        <v>72.599999999999994</v>
      </c>
      <c r="H352" s="196">
        <f t="shared" si="10"/>
        <v>0</v>
      </c>
      <c r="I352" s="197">
        <v>0</v>
      </c>
      <c r="J352" s="198">
        <f t="shared" si="11"/>
        <v>1</v>
      </c>
      <c r="K352" s="197">
        <v>72.599999999999994</v>
      </c>
      <c r="L352" s="201" t="s">
        <v>1495</v>
      </c>
    </row>
    <row r="353" spans="1:12" hidden="1">
      <c r="A353" s="191">
        <v>352</v>
      </c>
      <c r="B353" s="192" t="s">
        <v>361</v>
      </c>
      <c r="C353" s="193" t="s">
        <v>1557</v>
      </c>
      <c r="D353" s="193" t="s">
        <v>1558</v>
      </c>
      <c r="E353" s="193">
        <v>1</v>
      </c>
      <c r="F353" s="194">
        <v>71</v>
      </c>
      <c r="G353" s="195">
        <v>71</v>
      </c>
      <c r="H353" s="196">
        <f t="shared" si="10"/>
        <v>0</v>
      </c>
      <c r="I353" s="197">
        <v>0</v>
      </c>
      <c r="J353" s="198">
        <f t="shared" si="11"/>
        <v>1</v>
      </c>
      <c r="K353" s="197">
        <v>71</v>
      </c>
      <c r="L353" s="201" t="s">
        <v>1495</v>
      </c>
    </row>
    <row r="354" spans="1:12" hidden="1">
      <c r="A354" s="191">
        <v>353</v>
      </c>
      <c r="B354" s="192" t="s">
        <v>1559</v>
      </c>
      <c r="C354" s="193" t="s">
        <v>1560</v>
      </c>
      <c r="D354" s="193" t="s">
        <v>1561</v>
      </c>
      <c r="E354" s="193">
        <v>1</v>
      </c>
      <c r="F354" s="194">
        <v>71.8</v>
      </c>
      <c r="G354" s="195">
        <v>71.8</v>
      </c>
      <c r="H354" s="196">
        <f t="shared" si="10"/>
        <v>0</v>
      </c>
      <c r="I354" s="197">
        <v>0</v>
      </c>
      <c r="J354" s="198">
        <f t="shared" si="11"/>
        <v>1</v>
      </c>
      <c r="K354" s="197">
        <v>71.8</v>
      </c>
      <c r="L354" s="201" t="s">
        <v>1495</v>
      </c>
    </row>
    <row r="355" spans="1:12" hidden="1">
      <c r="A355" s="191">
        <v>354</v>
      </c>
      <c r="B355" s="192" t="s">
        <v>1562</v>
      </c>
      <c r="C355" s="193" t="s">
        <v>1563</v>
      </c>
      <c r="D355" s="193" t="s">
        <v>1564</v>
      </c>
      <c r="E355" s="193">
        <v>2</v>
      </c>
      <c r="F355" s="194">
        <v>20</v>
      </c>
      <c r="G355" s="195">
        <v>40</v>
      </c>
      <c r="H355" s="196">
        <f t="shared" si="10"/>
        <v>0</v>
      </c>
      <c r="I355" s="197">
        <v>0</v>
      </c>
      <c r="J355" s="198">
        <f t="shared" si="11"/>
        <v>2</v>
      </c>
      <c r="K355" s="197">
        <v>40</v>
      </c>
      <c r="L355" s="199" t="s">
        <v>1049</v>
      </c>
    </row>
    <row r="356" spans="1:12" hidden="1">
      <c r="A356" s="191">
        <v>355</v>
      </c>
      <c r="B356" s="192" t="s">
        <v>1565</v>
      </c>
      <c r="C356" s="193" t="s">
        <v>1566</v>
      </c>
      <c r="D356" s="193" t="s">
        <v>1567</v>
      </c>
      <c r="E356" s="193">
        <v>1</v>
      </c>
      <c r="F356" s="194">
        <v>33.4</v>
      </c>
      <c r="G356" s="195">
        <v>33.4</v>
      </c>
      <c r="H356" s="196">
        <f t="shared" si="10"/>
        <v>0</v>
      </c>
      <c r="I356" s="197">
        <v>0</v>
      </c>
      <c r="J356" s="198">
        <f t="shared" si="11"/>
        <v>1</v>
      </c>
      <c r="K356" s="197">
        <v>33.4</v>
      </c>
      <c r="L356" s="199" t="s">
        <v>1049</v>
      </c>
    </row>
    <row r="357" spans="1:12" hidden="1">
      <c r="A357" s="191">
        <v>356</v>
      </c>
      <c r="B357" s="192" t="s">
        <v>1568</v>
      </c>
      <c r="C357" s="193" t="s">
        <v>1569</v>
      </c>
      <c r="D357" s="193" t="s">
        <v>1570</v>
      </c>
      <c r="E357" s="193">
        <v>2</v>
      </c>
      <c r="F357" s="194">
        <v>29.7</v>
      </c>
      <c r="G357" s="195">
        <v>59.4</v>
      </c>
      <c r="H357" s="196">
        <f t="shared" si="10"/>
        <v>0</v>
      </c>
      <c r="I357" s="197">
        <v>0</v>
      </c>
      <c r="J357" s="198">
        <f t="shared" si="11"/>
        <v>2</v>
      </c>
      <c r="K357" s="197">
        <v>59.4</v>
      </c>
      <c r="L357" s="199" t="s">
        <v>1049</v>
      </c>
    </row>
    <row r="358" spans="1:12" hidden="1">
      <c r="A358" s="191">
        <v>357</v>
      </c>
      <c r="B358" s="192" t="s">
        <v>1571</v>
      </c>
      <c r="C358" s="193" t="s">
        <v>1572</v>
      </c>
      <c r="D358" s="193" t="s">
        <v>1573</v>
      </c>
      <c r="E358" s="193">
        <v>2</v>
      </c>
      <c r="F358" s="194">
        <v>12.6</v>
      </c>
      <c r="G358" s="195">
        <v>25.2</v>
      </c>
      <c r="H358" s="196">
        <f t="shared" si="10"/>
        <v>0</v>
      </c>
      <c r="I358" s="197">
        <v>0</v>
      </c>
      <c r="J358" s="198">
        <f t="shared" si="11"/>
        <v>2</v>
      </c>
      <c r="K358" s="197">
        <v>25.2</v>
      </c>
      <c r="L358" s="199" t="s">
        <v>1049</v>
      </c>
    </row>
    <row r="359" spans="1:12" hidden="1">
      <c r="A359" s="191">
        <v>358</v>
      </c>
      <c r="B359" s="192" t="s">
        <v>1574</v>
      </c>
      <c r="C359" s="193" t="s">
        <v>1575</v>
      </c>
      <c r="D359" s="193" t="s">
        <v>1576</v>
      </c>
      <c r="E359" s="193">
        <v>2</v>
      </c>
      <c r="F359" s="194">
        <v>25.2</v>
      </c>
      <c r="G359" s="195">
        <v>50.4</v>
      </c>
      <c r="H359" s="196">
        <f t="shared" si="10"/>
        <v>0</v>
      </c>
      <c r="I359" s="197">
        <v>0</v>
      </c>
      <c r="J359" s="198">
        <f t="shared" si="11"/>
        <v>2</v>
      </c>
      <c r="K359" s="197">
        <v>50.4</v>
      </c>
      <c r="L359" s="199" t="s">
        <v>1049</v>
      </c>
    </row>
    <row r="360" spans="1:12" hidden="1">
      <c r="A360" s="191">
        <v>359</v>
      </c>
      <c r="B360" s="192" t="s">
        <v>1577</v>
      </c>
      <c r="C360" s="193" t="s">
        <v>1578</v>
      </c>
      <c r="D360" s="193" t="s">
        <v>1579</v>
      </c>
      <c r="E360" s="193">
        <v>1</v>
      </c>
      <c r="F360" s="194">
        <v>31.1</v>
      </c>
      <c r="G360" s="195">
        <v>31.1</v>
      </c>
      <c r="H360" s="196">
        <f t="shared" si="10"/>
        <v>0</v>
      </c>
      <c r="I360" s="197">
        <v>0</v>
      </c>
      <c r="J360" s="198">
        <f t="shared" si="11"/>
        <v>1</v>
      </c>
      <c r="K360" s="197">
        <v>31.1</v>
      </c>
      <c r="L360" s="199" t="s">
        <v>1049</v>
      </c>
    </row>
    <row r="361" spans="1:12" hidden="1">
      <c r="A361" s="191">
        <v>360</v>
      </c>
      <c r="B361" s="192" t="s">
        <v>1580</v>
      </c>
      <c r="C361" s="193" t="s">
        <v>1581</v>
      </c>
      <c r="D361" s="193" t="s">
        <v>1582</v>
      </c>
      <c r="E361" s="193">
        <v>1</v>
      </c>
      <c r="F361" s="194">
        <v>17.399999999999999</v>
      </c>
      <c r="G361" s="195">
        <v>17.399999999999999</v>
      </c>
      <c r="H361" s="196">
        <f t="shared" si="10"/>
        <v>0</v>
      </c>
      <c r="I361" s="197">
        <v>0</v>
      </c>
      <c r="J361" s="198">
        <f t="shared" si="11"/>
        <v>1</v>
      </c>
      <c r="K361" s="197">
        <v>17.399999999999999</v>
      </c>
      <c r="L361" s="199" t="s">
        <v>1049</v>
      </c>
    </row>
    <row r="362" spans="1:12" hidden="1">
      <c r="A362" s="191">
        <v>361</v>
      </c>
      <c r="B362" s="192" t="s">
        <v>1583</v>
      </c>
      <c r="C362" s="193" t="s">
        <v>1584</v>
      </c>
      <c r="D362" s="193" t="s">
        <v>1585</v>
      </c>
      <c r="E362" s="193">
        <v>1</v>
      </c>
      <c r="F362" s="194">
        <v>23</v>
      </c>
      <c r="G362" s="195">
        <v>23</v>
      </c>
      <c r="H362" s="196">
        <f t="shared" si="10"/>
        <v>0</v>
      </c>
      <c r="I362" s="197">
        <v>0</v>
      </c>
      <c r="J362" s="198">
        <f t="shared" si="11"/>
        <v>1</v>
      </c>
      <c r="K362" s="197">
        <v>23</v>
      </c>
      <c r="L362" s="199" t="s">
        <v>1049</v>
      </c>
    </row>
    <row r="363" spans="1:12" hidden="1">
      <c r="A363" s="191">
        <v>362</v>
      </c>
      <c r="B363" s="192" t="s">
        <v>1586</v>
      </c>
      <c r="C363" s="193" t="s">
        <v>1587</v>
      </c>
      <c r="D363" s="193" t="s">
        <v>1588</v>
      </c>
      <c r="E363" s="193">
        <v>1</v>
      </c>
      <c r="F363" s="194">
        <v>8.9</v>
      </c>
      <c r="G363" s="195">
        <v>8.9</v>
      </c>
      <c r="H363" s="196">
        <f t="shared" si="10"/>
        <v>0</v>
      </c>
      <c r="I363" s="197">
        <v>0</v>
      </c>
      <c r="J363" s="198">
        <f t="shared" si="11"/>
        <v>1</v>
      </c>
      <c r="K363" s="197">
        <v>8.9</v>
      </c>
      <c r="L363" s="199" t="s">
        <v>1049</v>
      </c>
    </row>
    <row r="364" spans="1:12" hidden="1">
      <c r="A364" s="191">
        <v>363</v>
      </c>
      <c r="B364" s="192" t="s">
        <v>1589</v>
      </c>
      <c r="C364" s="193" t="s">
        <v>1590</v>
      </c>
      <c r="D364" s="193" t="s">
        <v>1591</v>
      </c>
      <c r="E364" s="193">
        <v>1</v>
      </c>
      <c r="F364" s="194">
        <v>16.3</v>
      </c>
      <c r="G364" s="195">
        <v>16.3</v>
      </c>
      <c r="H364" s="196">
        <f t="shared" si="10"/>
        <v>0</v>
      </c>
      <c r="I364" s="197">
        <v>0</v>
      </c>
      <c r="J364" s="198">
        <f t="shared" si="11"/>
        <v>1</v>
      </c>
      <c r="K364" s="197">
        <v>16.3</v>
      </c>
      <c r="L364" s="199" t="s">
        <v>1049</v>
      </c>
    </row>
    <row r="365" spans="1:12" hidden="1">
      <c r="A365" s="191">
        <v>364</v>
      </c>
      <c r="B365" s="192" t="s">
        <v>1592</v>
      </c>
      <c r="C365" s="193" t="s">
        <v>1593</v>
      </c>
      <c r="D365" s="193" t="s">
        <v>1594</v>
      </c>
      <c r="E365" s="193">
        <v>2</v>
      </c>
      <c r="F365" s="194">
        <v>18.3</v>
      </c>
      <c r="G365" s="195">
        <v>36.6</v>
      </c>
      <c r="H365" s="196">
        <f t="shared" si="10"/>
        <v>0</v>
      </c>
      <c r="I365" s="197">
        <v>0</v>
      </c>
      <c r="J365" s="198">
        <f t="shared" si="11"/>
        <v>2</v>
      </c>
      <c r="K365" s="197">
        <v>36.6</v>
      </c>
      <c r="L365" s="199" t="s">
        <v>1049</v>
      </c>
    </row>
    <row r="366" spans="1:12" hidden="1">
      <c r="A366" s="191">
        <v>365</v>
      </c>
      <c r="B366" s="192" t="s">
        <v>1595</v>
      </c>
      <c r="C366" s="193" t="s">
        <v>1596</v>
      </c>
      <c r="D366" s="193" t="s">
        <v>1597</v>
      </c>
      <c r="E366" s="193">
        <v>1</v>
      </c>
      <c r="F366" s="194">
        <v>16.3</v>
      </c>
      <c r="G366" s="195">
        <v>16.3</v>
      </c>
      <c r="H366" s="196">
        <f t="shared" si="10"/>
        <v>0</v>
      </c>
      <c r="I366" s="197">
        <v>0</v>
      </c>
      <c r="J366" s="198">
        <f t="shared" si="11"/>
        <v>1</v>
      </c>
      <c r="K366" s="197">
        <v>16.3</v>
      </c>
      <c r="L366" s="199" t="s">
        <v>1049</v>
      </c>
    </row>
    <row r="367" spans="1:12" hidden="1">
      <c r="A367" s="191">
        <v>366</v>
      </c>
      <c r="B367" s="192" t="s">
        <v>1598</v>
      </c>
      <c r="C367" s="193" t="s">
        <v>1599</v>
      </c>
      <c r="D367" s="193" t="s">
        <v>1600</v>
      </c>
      <c r="E367" s="193">
        <v>1</v>
      </c>
      <c r="F367" s="194">
        <v>1.9</v>
      </c>
      <c r="G367" s="195">
        <v>1.9</v>
      </c>
      <c r="H367" s="196">
        <f t="shared" si="10"/>
        <v>0</v>
      </c>
      <c r="I367" s="197">
        <v>0</v>
      </c>
      <c r="J367" s="198">
        <f t="shared" si="11"/>
        <v>1</v>
      </c>
      <c r="K367" s="197">
        <v>1.9</v>
      </c>
      <c r="L367" s="199" t="s">
        <v>1049</v>
      </c>
    </row>
    <row r="368" spans="1:12" hidden="1">
      <c r="A368" s="191">
        <v>367</v>
      </c>
      <c r="B368" s="192" t="s">
        <v>1601</v>
      </c>
      <c r="C368" s="193" t="s">
        <v>1602</v>
      </c>
      <c r="D368" s="193" t="s">
        <v>1603</v>
      </c>
      <c r="E368" s="193">
        <v>1</v>
      </c>
      <c r="F368" s="194">
        <v>35.299999999999997</v>
      </c>
      <c r="G368" s="195">
        <v>35.299999999999997</v>
      </c>
      <c r="H368" s="196">
        <f t="shared" si="10"/>
        <v>0</v>
      </c>
      <c r="I368" s="197">
        <v>0</v>
      </c>
      <c r="J368" s="198">
        <f t="shared" si="11"/>
        <v>1</v>
      </c>
      <c r="K368" s="197">
        <v>35.299999999999997</v>
      </c>
      <c r="L368" s="199" t="s">
        <v>1049</v>
      </c>
    </row>
    <row r="369" spans="1:12" hidden="1">
      <c r="A369" s="191">
        <v>368</v>
      </c>
      <c r="B369" s="192" t="s">
        <v>1604</v>
      </c>
      <c r="C369" s="193" t="s">
        <v>1605</v>
      </c>
      <c r="D369" s="193" t="s">
        <v>1606</v>
      </c>
      <c r="E369" s="193">
        <v>1</v>
      </c>
      <c r="F369" s="194">
        <v>32.4</v>
      </c>
      <c r="G369" s="195">
        <v>32.4</v>
      </c>
      <c r="H369" s="196">
        <f t="shared" si="10"/>
        <v>0</v>
      </c>
      <c r="I369" s="197">
        <v>0</v>
      </c>
      <c r="J369" s="198">
        <f t="shared" si="11"/>
        <v>1</v>
      </c>
      <c r="K369" s="197">
        <v>32.4</v>
      </c>
      <c r="L369" s="199" t="s">
        <v>1049</v>
      </c>
    </row>
    <row r="370" spans="1:12" hidden="1">
      <c r="A370" s="191">
        <v>369</v>
      </c>
      <c r="B370" s="192" t="s">
        <v>1607</v>
      </c>
      <c r="C370" s="193" t="s">
        <v>1608</v>
      </c>
      <c r="D370" s="193" t="s">
        <v>1609</v>
      </c>
      <c r="E370" s="193">
        <v>1</v>
      </c>
      <c r="F370" s="194">
        <v>25.6</v>
      </c>
      <c r="G370" s="195">
        <v>25.6</v>
      </c>
      <c r="H370" s="196">
        <f t="shared" si="10"/>
        <v>0</v>
      </c>
      <c r="I370" s="197">
        <v>0</v>
      </c>
      <c r="J370" s="198">
        <f t="shared" si="11"/>
        <v>1</v>
      </c>
      <c r="K370" s="197">
        <v>25.6</v>
      </c>
      <c r="L370" s="199" t="s">
        <v>1049</v>
      </c>
    </row>
    <row r="371" spans="1:12" hidden="1">
      <c r="A371" s="191">
        <v>370</v>
      </c>
      <c r="B371" s="192" t="s">
        <v>1610</v>
      </c>
      <c r="C371" s="193" t="s">
        <v>1611</v>
      </c>
      <c r="D371" s="193" t="s">
        <v>1612</v>
      </c>
      <c r="E371" s="193">
        <v>1</v>
      </c>
      <c r="F371" s="194">
        <v>24.8</v>
      </c>
      <c r="G371" s="195">
        <v>24.8</v>
      </c>
      <c r="H371" s="196">
        <f t="shared" si="10"/>
        <v>0</v>
      </c>
      <c r="I371" s="197">
        <v>0</v>
      </c>
      <c r="J371" s="198">
        <f t="shared" si="11"/>
        <v>1</v>
      </c>
      <c r="K371" s="197">
        <v>24.8</v>
      </c>
      <c r="L371" s="199" t="s">
        <v>1049</v>
      </c>
    </row>
    <row r="372" spans="1:12" hidden="1">
      <c r="A372" s="191">
        <v>371</v>
      </c>
      <c r="B372" s="192" t="s">
        <v>1613</v>
      </c>
      <c r="C372" s="193" t="s">
        <v>1614</v>
      </c>
      <c r="D372" s="193" t="s">
        <v>1615</v>
      </c>
      <c r="E372" s="193">
        <v>1</v>
      </c>
      <c r="F372" s="194">
        <v>17.7</v>
      </c>
      <c r="G372" s="195">
        <v>17.7</v>
      </c>
      <c r="H372" s="196">
        <f t="shared" si="10"/>
        <v>0</v>
      </c>
      <c r="I372" s="197">
        <v>0</v>
      </c>
      <c r="J372" s="198">
        <f t="shared" si="11"/>
        <v>1</v>
      </c>
      <c r="K372" s="197">
        <v>17.7</v>
      </c>
      <c r="L372" s="199" t="s">
        <v>1049</v>
      </c>
    </row>
    <row r="373" spans="1:12" hidden="1">
      <c r="A373" s="191">
        <v>372</v>
      </c>
      <c r="B373" s="192" t="s">
        <v>1616</v>
      </c>
      <c r="C373" s="193" t="s">
        <v>1617</v>
      </c>
      <c r="D373" s="193" t="s">
        <v>1618</v>
      </c>
      <c r="E373" s="193">
        <v>2</v>
      </c>
      <c r="F373" s="194">
        <v>8.1</v>
      </c>
      <c r="G373" s="195">
        <v>16.2</v>
      </c>
      <c r="H373" s="196">
        <f t="shared" si="10"/>
        <v>0</v>
      </c>
      <c r="I373" s="197">
        <v>0</v>
      </c>
      <c r="J373" s="198">
        <f t="shared" si="11"/>
        <v>2</v>
      </c>
      <c r="K373" s="197">
        <v>16.2</v>
      </c>
      <c r="L373" s="199" t="s">
        <v>1049</v>
      </c>
    </row>
    <row r="374" spans="1:12" hidden="1">
      <c r="A374" s="191">
        <v>373</v>
      </c>
      <c r="B374" s="192" t="s">
        <v>1619</v>
      </c>
      <c r="C374" s="193" t="s">
        <v>1620</v>
      </c>
      <c r="D374" s="193" t="s">
        <v>1621</v>
      </c>
      <c r="E374" s="193">
        <v>3</v>
      </c>
      <c r="F374" s="194">
        <v>20.3</v>
      </c>
      <c r="G374" s="195">
        <v>60.900000000000006</v>
      </c>
      <c r="H374" s="196">
        <f t="shared" si="10"/>
        <v>0</v>
      </c>
      <c r="I374" s="197">
        <v>0</v>
      </c>
      <c r="J374" s="198">
        <f t="shared" si="11"/>
        <v>3</v>
      </c>
      <c r="K374" s="197">
        <v>60.900000000000006</v>
      </c>
      <c r="L374" s="199" t="s">
        <v>1049</v>
      </c>
    </row>
    <row r="375" spans="1:12" hidden="1">
      <c r="A375" s="191">
        <v>374</v>
      </c>
      <c r="B375" s="192" t="s">
        <v>1622</v>
      </c>
      <c r="C375" s="193" t="s">
        <v>1623</v>
      </c>
      <c r="D375" s="193" t="s">
        <v>1624</v>
      </c>
      <c r="E375" s="193">
        <v>3</v>
      </c>
      <c r="F375" s="194">
        <v>24</v>
      </c>
      <c r="G375" s="195">
        <v>72</v>
      </c>
      <c r="H375" s="196">
        <f t="shared" si="10"/>
        <v>0</v>
      </c>
      <c r="I375" s="197">
        <v>0</v>
      </c>
      <c r="J375" s="198">
        <f t="shared" si="11"/>
        <v>3</v>
      </c>
      <c r="K375" s="197">
        <v>72</v>
      </c>
      <c r="L375" s="199" t="s">
        <v>1049</v>
      </c>
    </row>
    <row r="376" spans="1:12" hidden="1">
      <c r="A376" s="191">
        <v>375</v>
      </c>
      <c r="B376" s="192" t="s">
        <v>1625</v>
      </c>
      <c r="C376" s="193" t="s">
        <v>1626</v>
      </c>
      <c r="D376" s="193" t="s">
        <v>1627</v>
      </c>
      <c r="E376" s="193">
        <v>1</v>
      </c>
      <c r="F376" s="194">
        <v>7.6</v>
      </c>
      <c r="G376" s="195">
        <v>7.6</v>
      </c>
      <c r="H376" s="196">
        <f t="shared" si="10"/>
        <v>0</v>
      </c>
      <c r="I376" s="197">
        <v>0</v>
      </c>
      <c r="J376" s="198">
        <f t="shared" si="11"/>
        <v>1</v>
      </c>
      <c r="K376" s="197">
        <v>7.6</v>
      </c>
      <c r="L376" s="199" t="s">
        <v>1049</v>
      </c>
    </row>
    <row r="377" spans="1:12" hidden="1">
      <c r="A377" s="191">
        <v>376</v>
      </c>
      <c r="B377" s="192" t="s">
        <v>1628</v>
      </c>
      <c r="C377" s="193" t="s">
        <v>1629</v>
      </c>
      <c r="D377" s="193" t="s">
        <v>1630</v>
      </c>
      <c r="E377" s="193">
        <v>1</v>
      </c>
      <c r="F377" s="194">
        <v>18.7</v>
      </c>
      <c r="G377" s="195">
        <v>18.7</v>
      </c>
      <c r="H377" s="196">
        <f t="shared" si="10"/>
        <v>0</v>
      </c>
      <c r="I377" s="197">
        <v>0</v>
      </c>
      <c r="J377" s="198">
        <f t="shared" si="11"/>
        <v>1</v>
      </c>
      <c r="K377" s="197">
        <v>18.7</v>
      </c>
      <c r="L377" s="200" t="s">
        <v>1012</v>
      </c>
    </row>
    <row r="378" spans="1:12" hidden="1">
      <c r="A378" s="191">
        <v>377</v>
      </c>
      <c r="B378" s="192" t="s">
        <v>1631</v>
      </c>
      <c r="C378" s="193" t="s">
        <v>1632</v>
      </c>
      <c r="D378" s="193" t="s">
        <v>1633</v>
      </c>
      <c r="E378" s="193">
        <v>1</v>
      </c>
      <c r="F378" s="194">
        <v>72.400000000000006</v>
      </c>
      <c r="G378" s="195">
        <v>72.400000000000006</v>
      </c>
      <c r="H378" s="196">
        <f t="shared" si="10"/>
        <v>0</v>
      </c>
      <c r="I378" s="197">
        <v>0</v>
      </c>
      <c r="J378" s="198">
        <f t="shared" si="11"/>
        <v>1</v>
      </c>
      <c r="K378" s="197">
        <v>72.400000000000006</v>
      </c>
      <c r="L378" s="200" t="s">
        <v>1012</v>
      </c>
    </row>
    <row r="379" spans="1:12" hidden="1">
      <c r="A379" s="191">
        <v>378</v>
      </c>
      <c r="B379" s="192" t="s">
        <v>1634</v>
      </c>
      <c r="C379" s="193" t="s">
        <v>1635</v>
      </c>
      <c r="D379" s="193" t="s">
        <v>1636</v>
      </c>
      <c r="E379" s="193">
        <v>2</v>
      </c>
      <c r="F379" s="194">
        <v>43</v>
      </c>
      <c r="G379" s="195">
        <v>86</v>
      </c>
      <c r="H379" s="196">
        <f t="shared" si="10"/>
        <v>0</v>
      </c>
      <c r="I379" s="197">
        <v>0</v>
      </c>
      <c r="J379" s="198">
        <f t="shared" si="11"/>
        <v>2</v>
      </c>
      <c r="K379" s="197">
        <v>86</v>
      </c>
      <c r="L379" s="200" t="s">
        <v>1012</v>
      </c>
    </row>
    <row r="380" spans="1:12" hidden="1">
      <c r="A380" s="191">
        <v>379</v>
      </c>
      <c r="B380" s="192" t="s">
        <v>1637</v>
      </c>
      <c r="C380" s="193" t="s">
        <v>1638</v>
      </c>
      <c r="D380" s="193" t="s">
        <v>1639</v>
      </c>
      <c r="E380" s="193">
        <v>1</v>
      </c>
      <c r="F380" s="194">
        <v>16.2</v>
      </c>
      <c r="G380" s="195">
        <v>16.2</v>
      </c>
      <c r="H380" s="196">
        <f t="shared" si="10"/>
        <v>0</v>
      </c>
      <c r="I380" s="197">
        <v>0</v>
      </c>
      <c r="J380" s="198">
        <f t="shared" si="11"/>
        <v>1</v>
      </c>
      <c r="K380" s="197">
        <v>16.2</v>
      </c>
      <c r="L380" s="200" t="s">
        <v>1012</v>
      </c>
    </row>
    <row r="381" spans="1:12" hidden="1">
      <c r="A381" s="191">
        <v>380</v>
      </c>
      <c r="B381" s="192" t="s">
        <v>1640</v>
      </c>
      <c r="C381" s="193" t="s">
        <v>1641</v>
      </c>
      <c r="D381" s="193" t="s">
        <v>1642</v>
      </c>
      <c r="E381" s="193">
        <v>1</v>
      </c>
      <c r="F381" s="194">
        <v>19.600000000000001</v>
      </c>
      <c r="G381" s="195">
        <v>19.600000000000001</v>
      </c>
      <c r="H381" s="196">
        <f t="shared" si="10"/>
        <v>0</v>
      </c>
      <c r="I381" s="197">
        <v>0</v>
      </c>
      <c r="J381" s="198">
        <f t="shared" si="11"/>
        <v>1</v>
      </c>
      <c r="K381" s="197">
        <v>19.600000000000001</v>
      </c>
      <c r="L381" s="200" t="s">
        <v>1012</v>
      </c>
    </row>
    <row r="382" spans="1:12" hidden="1">
      <c r="A382" s="191">
        <v>381</v>
      </c>
      <c r="B382" s="192" t="s">
        <v>1643</v>
      </c>
      <c r="C382" s="193" t="s">
        <v>1644</v>
      </c>
      <c r="D382" s="193" t="s">
        <v>1645</v>
      </c>
      <c r="E382" s="193">
        <v>1</v>
      </c>
      <c r="F382" s="194">
        <v>19.600000000000001</v>
      </c>
      <c r="G382" s="195">
        <v>19.600000000000001</v>
      </c>
      <c r="H382" s="196">
        <f t="shared" si="10"/>
        <v>0</v>
      </c>
      <c r="I382" s="197">
        <v>0</v>
      </c>
      <c r="J382" s="198">
        <f t="shared" si="11"/>
        <v>1</v>
      </c>
      <c r="K382" s="197">
        <v>19.600000000000001</v>
      </c>
      <c r="L382" s="200" t="s">
        <v>1012</v>
      </c>
    </row>
    <row r="383" spans="1:12" hidden="1">
      <c r="A383" s="191">
        <v>382</v>
      </c>
      <c r="B383" s="192" t="s">
        <v>1646</v>
      </c>
      <c r="C383" s="193" t="s">
        <v>1647</v>
      </c>
      <c r="D383" s="193" t="s">
        <v>1648</v>
      </c>
      <c r="E383" s="193">
        <v>1</v>
      </c>
      <c r="F383" s="194">
        <v>6</v>
      </c>
      <c r="G383" s="195">
        <v>6</v>
      </c>
      <c r="H383" s="196">
        <f t="shared" si="10"/>
        <v>0</v>
      </c>
      <c r="I383" s="197">
        <v>0</v>
      </c>
      <c r="J383" s="198">
        <f t="shared" si="11"/>
        <v>1</v>
      </c>
      <c r="K383" s="197">
        <v>6</v>
      </c>
      <c r="L383" s="200" t="s">
        <v>1012</v>
      </c>
    </row>
    <row r="384" spans="1:12" hidden="1">
      <c r="A384" s="191">
        <v>383</v>
      </c>
      <c r="B384" s="192" t="s">
        <v>1649</v>
      </c>
      <c r="C384" s="193" t="s">
        <v>1650</v>
      </c>
      <c r="D384" s="193" t="s">
        <v>1651</v>
      </c>
      <c r="E384" s="193">
        <v>1</v>
      </c>
      <c r="F384" s="194">
        <v>16.399999999999999</v>
      </c>
      <c r="G384" s="195">
        <v>16.399999999999999</v>
      </c>
      <c r="H384" s="196">
        <f t="shared" si="10"/>
        <v>0</v>
      </c>
      <c r="I384" s="197">
        <v>0</v>
      </c>
      <c r="J384" s="198">
        <f t="shared" si="11"/>
        <v>1</v>
      </c>
      <c r="K384" s="197">
        <v>16.399999999999999</v>
      </c>
      <c r="L384" s="200" t="s">
        <v>1012</v>
      </c>
    </row>
    <row r="385" spans="1:12" hidden="1">
      <c r="A385" s="191">
        <v>384</v>
      </c>
      <c r="B385" s="192" t="s">
        <v>1652</v>
      </c>
      <c r="C385" s="193" t="s">
        <v>1653</v>
      </c>
      <c r="D385" s="193" t="s">
        <v>1654</v>
      </c>
      <c r="E385" s="193">
        <v>1</v>
      </c>
      <c r="F385" s="194">
        <v>16.2</v>
      </c>
      <c r="G385" s="195">
        <v>16.2</v>
      </c>
      <c r="H385" s="196">
        <f t="shared" si="10"/>
        <v>0</v>
      </c>
      <c r="I385" s="197">
        <v>0</v>
      </c>
      <c r="J385" s="198">
        <f t="shared" si="11"/>
        <v>1</v>
      </c>
      <c r="K385" s="197">
        <v>16.2</v>
      </c>
      <c r="L385" s="200" t="s">
        <v>1012</v>
      </c>
    </row>
    <row r="386" spans="1:12" hidden="1">
      <c r="A386" s="191">
        <v>385</v>
      </c>
      <c r="B386" s="192" t="s">
        <v>1655</v>
      </c>
      <c r="C386" s="193" t="s">
        <v>1656</v>
      </c>
      <c r="D386" s="193" t="s">
        <v>1657</v>
      </c>
      <c r="E386" s="193">
        <v>1</v>
      </c>
      <c r="F386" s="194">
        <v>18</v>
      </c>
      <c r="G386" s="195">
        <v>18</v>
      </c>
      <c r="H386" s="196">
        <f t="shared" si="10"/>
        <v>0</v>
      </c>
      <c r="I386" s="197">
        <v>0</v>
      </c>
      <c r="J386" s="198">
        <f t="shared" si="11"/>
        <v>1</v>
      </c>
      <c r="K386" s="197">
        <v>18</v>
      </c>
      <c r="L386" s="200" t="s">
        <v>1012</v>
      </c>
    </row>
    <row r="387" spans="1:12" hidden="1">
      <c r="A387" s="191">
        <v>386</v>
      </c>
      <c r="B387" s="192" t="s">
        <v>1658</v>
      </c>
      <c r="C387" s="193" t="s">
        <v>1659</v>
      </c>
      <c r="D387" s="193" t="s">
        <v>1660</v>
      </c>
      <c r="E387" s="193">
        <v>1</v>
      </c>
      <c r="F387" s="194">
        <v>15.3</v>
      </c>
      <c r="G387" s="195">
        <v>15.3</v>
      </c>
      <c r="H387" s="196">
        <f t="shared" ref="H387:H450" si="12">I387/F387</f>
        <v>0</v>
      </c>
      <c r="I387" s="197">
        <v>0</v>
      </c>
      <c r="J387" s="198">
        <f t="shared" ref="J387:J450" si="13">K387/F387</f>
        <v>1</v>
      </c>
      <c r="K387" s="197">
        <v>15.3</v>
      </c>
      <c r="L387" s="200" t="s">
        <v>1012</v>
      </c>
    </row>
    <row r="388" spans="1:12" hidden="1">
      <c r="A388" s="191">
        <v>387</v>
      </c>
      <c r="B388" s="192" t="s">
        <v>1661</v>
      </c>
      <c r="C388" s="193" t="s">
        <v>1662</v>
      </c>
      <c r="D388" s="193" t="s">
        <v>1663</v>
      </c>
      <c r="E388" s="193">
        <v>1</v>
      </c>
      <c r="F388" s="194">
        <v>21.3</v>
      </c>
      <c r="G388" s="195">
        <v>21.3</v>
      </c>
      <c r="H388" s="196">
        <f t="shared" si="12"/>
        <v>0</v>
      </c>
      <c r="I388" s="197">
        <v>0</v>
      </c>
      <c r="J388" s="198">
        <f t="shared" si="13"/>
        <v>1</v>
      </c>
      <c r="K388" s="197">
        <v>21.3</v>
      </c>
      <c r="L388" s="200" t="s">
        <v>1012</v>
      </c>
    </row>
    <row r="389" spans="1:12" hidden="1">
      <c r="A389" s="191">
        <v>388</v>
      </c>
      <c r="B389" s="192" t="s">
        <v>1664</v>
      </c>
      <c r="C389" s="193" t="s">
        <v>1665</v>
      </c>
      <c r="D389" s="193" t="s">
        <v>1666</v>
      </c>
      <c r="E389" s="193">
        <v>1</v>
      </c>
      <c r="F389" s="194">
        <v>6</v>
      </c>
      <c r="G389" s="195">
        <v>6</v>
      </c>
      <c r="H389" s="196">
        <f t="shared" si="12"/>
        <v>0</v>
      </c>
      <c r="I389" s="197">
        <v>0</v>
      </c>
      <c r="J389" s="198">
        <f t="shared" si="13"/>
        <v>1</v>
      </c>
      <c r="K389" s="197">
        <v>6</v>
      </c>
      <c r="L389" s="200" t="s">
        <v>1012</v>
      </c>
    </row>
    <row r="390" spans="1:12" hidden="1">
      <c r="A390" s="191">
        <v>389</v>
      </c>
      <c r="B390" s="192" t="s">
        <v>1667</v>
      </c>
      <c r="C390" s="193" t="s">
        <v>1668</v>
      </c>
      <c r="D390" s="193" t="s">
        <v>1669</v>
      </c>
      <c r="E390" s="193">
        <v>1</v>
      </c>
      <c r="F390" s="194">
        <v>13.6</v>
      </c>
      <c r="G390" s="195">
        <v>13.6</v>
      </c>
      <c r="H390" s="196">
        <f t="shared" si="12"/>
        <v>0</v>
      </c>
      <c r="I390" s="197">
        <v>0</v>
      </c>
      <c r="J390" s="198">
        <f t="shared" si="13"/>
        <v>1</v>
      </c>
      <c r="K390" s="197">
        <v>13.6</v>
      </c>
      <c r="L390" s="200" t="s">
        <v>1012</v>
      </c>
    </row>
    <row r="391" spans="1:12" hidden="1">
      <c r="A391" s="191">
        <v>390</v>
      </c>
      <c r="B391" s="192" t="s">
        <v>1670</v>
      </c>
      <c r="C391" s="193" t="s">
        <v>1671</v>
      </c>
      <c r="D391" s="193" t="s">
        <v>1672</v>
      </c>
      <c r="E391" s="193">
        <v>1</v>
      </c>
      <c r="F391" s="194">
        <v>35.6</v>
      </c>
      <c r="G391" s="195">
        <v>35.6</v>
      </c>
      <c r="H391" s="196">
        <f t="shared" si="12"/>
        <v>0</v>
      </c>
      <c r="I391" s="197">
        <v>0</v>
      </c>
      <c r="J391" s="198">
        <f t="shared" si="13"/>
        <v>1</v>
      </c>
      <c r="K391" s="197">
        <v>35.6</v>
      </c>
      <c r="L391" s="200" t="s">
        <v>1012</v>
      </c>
    </row>
    <row r="392" spans="1:12" hidden="1">
      <c r="A392" s="191">
        <v>391</v>
      </c>
      <c r="B392" s="192" t="s">
        <v>1673</v>
      </c>
      <c r="C392" s="193" t="s">
        <v>1674</v>
      </c>
      <c r="D392" s="193" t="s">
        <v>1675</v>
      </c>
      <c r="E392" s="193">
        <v>1</v>
      </c>
      <c r="F392" s="194">
        <v>35.6</v>
      </c>
      <c r="G392" s="195">
        <v>35.6</v>
      </c>
      <c r="H392" s="196">
        <f t="shared" si="12"/>
        <v>0</v>
      </c>
      <c r="I392" s="197">
        <v>0</v>
      </c>
      <c r="J392" s="198">
        <f t="shared" si="13"/>
        <v>1</v>
      </c>
      <c r="K392" s="197">
        <v>35.6</v>
      </c>
      <c r="L392" s="200" t="s">
        <v>1012</v>
      </c>
    </row>
    <row r="393" spans="1:12" hidden="1">
      <c r="A393" s="191">
        <v>392</v>
      </c>
      <c r="B393" s="192" t="s">
        <v>1676</v>
      </c>
      <c r="C393" s="193" t="s">
        <v>1677</v>
      </c>
      <c r="D393" s="193" t="s">
        <v>1678</v>
      </c>
      <c r="E393" s="193">
        <v>3</v>
      </c>
      <c r="F393" s="194">
        <v>31.3</v>
      </c>
      <c r="G393" s="195">
        <v>93.9</v>
      </c>
      <c r="H393" s="196">
        <f t="shared" si="12"/>
        <v>0</v>
      </c>
      <c r="I393" s="197">
        <v>0</v>
      </c>
      <c r="J393" s="198">
        <f t="shared" si="13"/>
        <v>3</v>
      </c>
      <c r="K393" s="197">
        <v>93.9</v>
      </c>
      <c r="L393" s="200" t="s">
        <v>1012</v>
      </c>
    </row>
    <row r="394" spans="1:12" hidden="1">
      <c r="A394" s="191">
        <v>393</v>
      </c>
      <c r="B394" s="192" t="s">
        <v>1679</v>
      </c>
      <c r="C394" s="193" t="s">
        <v>1680</v>
      </c>
      <c r="D394" s="193" t="s">
        <v>1681</v>
      </c>
      <c r="E394" s="193">
        <v>2</v>
      </c>
      <c r="F394" s="194">
        <v>29.9</v>
      </c>
      <c r="G394" s="195">
        <v>59.8</v>
      </c>
      <c r="H394" s="196">
        <f t="shared" si="12"/>
        <v>0</v>
      </c>
      <c r="I394" s="197">
        <v>0</v>
      </c>
      <c r="J394" s="198">
        <f t="shared" si="13"/>
        <v>2</v>
      </c>
      <c r="K394" s="197">
        <v>59.8</v>
      </c>
      <c r="L394" s="200" t="s">
        <v>1012</v>
      </c>
    </row>
    <row r="395" spans="1:12" hidden="1">
      <c r="A395" s="191">
        <v>394</v>
      </c>
      <c r="B395" s="192" t="s">
        <v>1682</v>
      </c>
      <c r="C395" s="193" t="s">
        <v>1683</v>
      </c>
      <c r="D395" s="193" t="s">
        <v>1684</v>
      </c>
      <c r="E395" s="193">
        <v>3</v>
      </c>
      <c r="F395" s="194">
        <v>18.100000000000001</v>
      </c>
      <c r="G395" s="195">
        <v>54.300000000000004</v>
      </c>
      <c r="H395" s="196">
        <f t="shared" si="12"/>
        <v>0</v>
      </c>
      <c r="I395" s="197">
        <v>0</v>
      </c>
      <c r="J395" s="198">
        <f t="shared" si="13"/>
        <v>3</v>
      </c>
      <c r="K395" s="197">
        <v>54.300000000000004</v>
      </c>
      <c r="L395" s="200" t="s">
        <v>1012</v>
      </c>
    </row>
    <row r="396" spans="1:12" hidden="1">
      <c r="A396" s="191">
        <v>395</v>
      </c>
      <c r="B396" s="192" t="s">
        <v>1685</v>
      </c>
      <c r="C396" s="193" t="s">
        <v>1686</v>
      </c>
      <c r="D396" s="193" t="s">
        <v>1687</v>
      </c>
      <c r="E396" s="193">
        <v>3</v>
      </c>
      <c r="F396" s="194">
        <v>18.2</v>
      </c>
      <c r="G396" s="195">
        <v>54.599999999999994</v>
      </c>
      <c r="H396" s="196">
        <f t="shared" si="12"/>
        <v>0</v>
      </c>
      <c r="I396" s="197">
        <v>0</v>
      </c>
      <c r="J396" s="198">
        <f t="shared" si="13"/>
        <v>3</v>
      </c>
      <c r="K396" s="197">
        <v>54.599999999999994</v>
      </c>
      <c r="L396" s="200" t="s">
        <v>1012</v>
      </c>
    </row>
    <row r="397" spans="1:12" hidden="1">
      <c r="A397" s="191">
        <v>396</v>
      </c>
      <c r="B397" s="192" t="s">
        <v>1688</v>
      </c>
      <c r="C397" s="193" t="s">
        <v>1689</v>
      </c>
      <c r="D397" s="193" t="s">
        <v>1690</v>
      </c>
      <c r="E397" s="193">
        <v>2</v>
      </c>
      <c r="F397" s="194">
        <v>5.0999999999999996</v>
      </c>
      <c r="G397" s="195">
        <v>10.199999999999999</v>
      </c>
      <c r="H397" s="196">
        <f t="shared" si="12"/>
        <v>0</v>
      </c>
      <c r="I397" s="197">
        <v>0</v>
      </c>
      <c r="J397" s="198">
        <f t="shared" si="13"/>
        <v>2</v>
      </c>
      <c r="K397" s="197">
        <v>10.199999999999999</v>
      </c>
      <c r="L397" s="200" t="s">
        <v>1012</v>
      </c>
    </row>
    <row r="398" spans="1:12" hidden="1">
      <c r="A398" s="191">
        <v>397</v>
      </c>
      <c r="B398" s="192" t="s">
        <v>1691</v>
      </c>
      <c r="C398" s="193" t="s">
        <v>1692</v>
      </c>
      <c r="D398" s="193" t="s">
        <v>1693</v>
      </c>
      <c r="E398" s="193">
        <v>4</v>
      </c>
      <c r="F398" s="194">
        <v>23.7</v>
      </c>
      <c r="G398" s="195">
        <v>94.8</v>
      </c>
      <c r="H398" s="196">
        <f t="shared" si="12"/>
        <v>0</v>
      </c>
      <c r="I398" s="197">
        <v>0</v>
      </c>
      <c r="J398" s="198">
        <f t="shared" si="13"/>
        <v>4</v>
      </c>
      <c r="K398" s="197">
        <v>94.8</v>
      </c>
      <c r="L398" s="200" t="s">
        <v>1012</v>
      </c>
    </row>
    <row r="399" spans="1:12" hidden="1">
      <c r="A399" s="191">
        <v>398</v>
      </c>
      <c r="B399" s="192" t="s">
        <v>1694</v>
      </c>
      <c r="C399" s="193" t="s">
        <v>1695</v>
      </c>
      <c r="D399" s="193" t="s">
        <v>1696</v>
      </c>
      <c r="E399" s="193">
        <v>4</v>
      </c>
      <c r="F399" s="194">
        <v>23.7</v>
      </c>
      <c r="G399" s="195">
        <v>94.8</v>
      </c>
      <c r="H399" s="196">
        <f t="shared" si="12"/>
        <v>0</v>
      </c>
      <c r="I399" s="197">
        <v>0</v>
      </c>
      <c r="J399" s="198">
        <f t="shared" si="13"/>
        <v>4</v>
      </c>
      <c r="K399" s="197">
        <v>94.8</v>
      </c>
      <c r="L399" s="200" t="s">
        <v>1012</v>
      </c>
    </row>
    <row r="400" spans="1:12" hidden="1">
      <c r="A400" s="191">
        <v>399</v>
      </c>
      <c r="B400" s="192" t="s">
        <v>1697</v>
      </c>
      <c r="C400" s="193" t="s">
        <v>1698</v>
      </c>
      <c r="D400" s="193" t="s">
        <v>1699</v>
      </c>
      <c r="E400" s="193">
        <v>1</v>
      </c>
      <c r="F400" s="194">
        <v>29.3</v>
      </c>
      <c r="G400" s="195">
        <v>29.3</v>
      </c>
      <c r="H400" s="196">
        <f t="shared" si="12"/>
        <v>0</v>
      </c>
      <c r="I400" s="197">
        <v>0</v>
      </c>
      <c r="J400" s="198">
        <f t="shared" si="13"/>
        <v>1</v>
      </c>
      <c r="K400" s="197">
        <v>29.3</v>
      </c>
      <c r="L400" s="200" t="s">
        <v>1012</v>
      </c>
    </row>
    <row r="401" spans="1:12" hidden="1">
      <c r="A401" s="191">
        <v>400</v>
      </c>
      <c r="B401" s="192" t="s">
        <v>1700</v>
      </c>
      <c r="C401" s="193" t="s">
        <v>1701</v>
      </c>
      <c r="D401" s="193" t="s">
        <v>1702</v>
      </c>
      <c r="E401" s="193">
        <v>1</v>
      </c>
      <c r="F401" s="194">
        <v>29.3</v>
      </c>
      <c r="G401" s="195">
        <v>29.3</v>
      </c>
      <c r="H401" s="196">
        <f t="shared" si="12"/>
        <v>0</v>
      </c>
      <c r="I401" s="197">
        <v>0</v>
      </c>
      <c r="J401" s="198">
        <f t="shared" si="13"/>
        <v>1</v>
      </c>
      <c r="K401" s="197">
        <v>29.3</v>
      </c>
      <c r="L401" s="200" t="s">
        <v>1012</v>
      </c>
    </row>
    <row r="402" spans="1:12" hidden="1">
      <c r="A402" s="191">
        <v>401</v>
      </c>
      <c r="B402" s="192" t="s">
        <v>1703</v>
      </c>
      <c r="C402" s="193" t="s">
        <v>1704</v>
      </c>
      <c r="D402" s="193" t="s">
        <v>1705</v>
      </c>
      <c r="E402" s="193">
        <v>3</v>
      </c>
      <c r="F402" s="194">
        <v>31.2</v>
      </c>
      <c r="G402" s="195">
        <v>93.6</v>
      </c>
      <c r="H402" s="196">
        <f t="shared" si="12"/>
        <v>0</v>
      </c>
      <c r="I402" s="197">
        <v>0</v>
      </c>
      <c r="J402" s="198">
        <f t="shared" si="13"/>
        <v>3</v>
      </c>
      <c r="K402" s="197">
        <v>93.6</v>
      </c>
      <c r="L402" s="200" t="s">
        <v>1012</v>
      </c>
    </row>
    <row r="403" spans="1:12" hidden="1">
      <c r="A403" s="191">
        <v>402</v>
      </c>
      <c r="B403" s="192" t="s">
        <v>1706</v>
      </c>
      <c r="C403" s="193" t="s">
        <v>1707</v>
      </c>
      <c r="D403" s="193" t="s">
        <v>1708</v>
      </c>
      <c r="E403" s="193">
        <v>3</v>
      </c>
      <c r="F403" s="194">
        <v>31.2</v>
      </c>
      <c r="G403" s="195">
        <v>93.6</v>
      </c>
      <c r="H403" s="196">
        <f t="shared" si="12"/>
        <v>0</v>
      </c>
      <c r="I403" s="197">
        <v>0</v>
      </c>
      <c r="J403" s="198">
        <f t="shared" si="13"/>
        <v>3</v>
      </c>
      <c r="K403" s="197">
        <v>93.6</v>
      </c>
      <c r="L403" s="200" t="s">
        <v>1012</v>
      </c>
    </row>
    <row r="404" spans="1:12" hidden="1">
      <c r="A404" s="191">
        <v>403</v>
      </c>
      <c r="B404" s="192" t="s">
        <v>1709</v>
      </c>
      <c r="C404" s="193" t="s">
        <v>1710</v>
      </c>
      <c r="D404" s="193" t="s">
        <v>1711</v>
      </c>
      <c r="E404" s="193">
        <v>1</v>
      </c>
      <c r="F404" s="194">
        <v>18</v>
      </c>
      <c r="G404" s="195">
        <v>18</v>
      </c>
      <c r="H404" s="196">
        <f t="shared" si="12"/>
        <v>0</v>
      </c>
      <c r="I404" s="197">
        <v>0</v>
      </c>
      <c r="J404" s="198">
        <f t="shared" si="13"/>
        <v>1</v>
      </c>
      <c r="K404" s="197">
        <v>18</v>
      </c>
      <c r="L404" s="200" t="s">
        <v>1012</v>
      </c>
    </row>
    <row r="405" spans="1:12" hidden="1">
      <c r="A405" s="191">
        <v>404</v>
      </c>
      <c r="B405" s="192" t="s">
        <v>364</v>
      </c>
      <c r="C405" s="193" t="s">
        <v>1712</v>
      </c>
      <c r="D405" s="193" t="s">
        <v>1713</v>
      </c>
      <c r="E405" s="193">
        <v>1</v>
      </c>
      <c r="F405" s="194">
        <v>18</v>
      </c>
      <c r="G405" s="195">
        <v>18</v>
      </c>
      <c r="H405" s="196">
        <f t="shared" si="12"/>
        <v>0</v>
      </c>
      <c r="I405" s="197">
        <v>0</v>
      </c>
      <c r="J405" s="198">
        <f t="shared" si="13"/>
        <v>1</v>
      </c>
      <c r="K405" s="197">
        <v>18</v>
      </c>
      <c r="L405" s="200" t="s">
        <v>1012</v>
      </c>
    </row>
    <row r="406" spans="1:12" hidden="1">
      <c r="A406" s="191">
        <v>405</v>
      </c>
      <c r="B406" s="192" t="s">
        <v>472</v>
      </c>
      <c r="C406" s="193" t="s">
        <v>1714</v>
      </c>
      <c r="D406" s="193" t="s">
        <v>1715</v>
      </c>
      <c r="E406" s="193">
        <v>56</v>
      </c>
      <c r="F406" s="194">
        <v>24.3</v>
      </c>
      <c r="G406" s="195">
        <v>1360.8</v>
      </c>
      <c r="H406" s="196">
        <f t="shared" si="12"/>
        <v>0</v>
      </c>
      <c r="I406" s="197">
        <v>0</v>
      </c>
      <c r="J406" s="198">
        <f t="shared" si="13"/>
        <v>56</v>
      </c>
      <c r="K406" s="197">
        <v>1360.8</v>
      </c>
      <c r="L406" s="200" t="s">
        <v>1012</v>
      </c>
    </row>
    <row r="407" spans="1:12" hidden="1">
      <c r="A407" s="191">
        <v>406</v>
      </c>
      <c r="B407" s="192" t="s">
        <v>475</v>
      </c>
      <c r="C407" s="193" t="s">
        <v>1716</v>
      </c>
      <c r="D407" s="193" t="s">
        <v>1717</v>
      </c>
      <c r="E407" s="193">
        <v>1</v>
      </c>
      <c r="F407" s="194">
        <v>164.1</v>
      </c>
      <c r="G407" s="195">
        <v>164.1</v>
      </c>
      <c r="H407" s="196">
        <f t="shared" si="12"/>
        <v>0</v>
      </c>
      <c r="I407" s="197">
        <v>0</v>
      </c>
      <c r="J407" s="198">
        <f t="shared" si="13"/>
        <v>1</v>
      </c>
      <c r="K407" s="197">
        <v>164.1</v>
      </c>
      <c r="L407" s="200" t="s">
        <v>757</v>
      </c>
    </row>
    <row r="408" spans="1:12" hidden="1">
      <c r="A408" s="191">
        <v>407</v>
      </c>
      <c r="B408" s="192" t="s">
        <v>184</v>
      </c>
      <c r="C408" s="193" t="s">
        <v>185</v>
      </c>
      <c r="D408" s="193" t="s">
        <v>186</v>
      </c>
      <c r="E408" s="193">
        <v>1</v>
      </c>
      <c r="F408" s="194">
        <v>165.7</v>
      </c>
      <c r="G408" s="195">
        <v>165.7</v>
      </c>
      <c r="H408" s="196">
        <f t="shared" si="12"/>
        <v>1</v>
      </c>
      <c r="I408" s="197">
        <v>165.7</v>
      </c>
      <c r="J408" s="198">
        <f t="shared" si="13"/>
        <v>0</v>
      </c>
      <c r="K408" s="197">
        <v>0</v>
      </c>
      <c r="L408" s="200" t="s">
        <v>757</v>
      </c>
    </row>
    <row r="409" spans="1:12" hidden="1">
      <c r="A409" s="191">
        <v>408</v>
      </c>
      <c r="B409" s="192" t="s">
        <v>1718</v>
      </c>
      <c r="C409" s="193" t="s">
        <v>1719</v>
      </c>
      <c r="D409" s="193" t="s">
        <v>1720</v>
      </c>
      <c r="E409" s="193">
        <v>1</v>
      </c>
      <c r="F409" s="194">
        <v>164.1</v>
      </c>
      <c r="G409" s="195">
        <v>164.1</v>
      </c>
      <c r="H409" s="196">
        <f t="shared" si="12"/>
        <v>0</v>
      </c>
      <c r="I409" s="197">
        <v>0</v>
      </c>
      <c r="J409" s="198">
        <f t="shared" si="13"/>
        <v>1</v>
      </c>
      <c r="K409" s="197">
        <v>164.1</v>
      </c>
      <c r="L409" s="200" t="s">
        <v>757</v>
      </c>
    </row>
    <row r="410" spans="1:12" hidden="1">
      <c r="A410" s="191">
        <v>409</v>
      </c>
      <c r="B410" s="192" t="s">
        <v>187</v>
      </c>
      <c r="C410" s="193" t="s">
        <v>188</v>
      </c>
      <c r="D410" s="193" t="s">
        <v>189</v>
      </c>
      <c r="E410" s="193">
        <v>6</v>
      </c>
      <c r="F410" s="194">
        <v>168.2</v>
      </c>
      <c r="G410" s="195">
        <v>1009.1999999999999</v>
      </c>
      <c r="H410" s="196">
        <f t="shared" si="12"/>
        <v>5</v>
      </c>
      <c r="I410" s="197">
        <v>841</v>
      </c>
      <c r="J410" s="198">
        <f t="shared" si="13"/>
        <v>0.99999999999999967</v>
      </c>
      <c r="K410" s="197">
        <v>168.19999999999993</v>
      </c>
      <c r="L410" s="200" t="s">
        <v>757</v>
      </c>
    </row>
    <row r="411" spans="1:12" hidden="1">
      <c r="A411" s="191">
        <v>410</v>
      </c>
      <c r="B411" s="192" t="s">
        <v>1721</v>
      </c>
      <c r="C411" s="193" t="s">
        <v>1722</v>
      </c>
      <c r="D411" s="193" t="s">
        <v>1723</v>
      </c>
      <c r="E411" s="193">
        <v>4</v>
      </c>
      <c r="F411" s="194">
        <v>90.1</v>
      </c>
      <c r="G411" s="195">
        <v>360.4</v>
      </c>
      <c r="H411" s="196">
        <f t="shared" si="12"/>
        <v>0</v>
      </c>
      <c r="I411" s="197">
        <v>0</v>
      </c>
      <c r="J411" s="198">
        <f t="shared" si="13"/>
        <v>4</v>
      </c>
      <c r="K411" s="197">
        <v>360.4</v>
      </c>
      <c r="L411" s="200" t="s">
        <v>757</v>
      </c>
    </row>
    <row r="412" spans="1:12" hidden="1">
      <c r="A412" s="191">
        <v>411</v>
      </c>
      <c r="B412" s="192" t="s">
        <v>190</v>
      </c>
      <c r="C412" s="193" t="s">
        <v>191</v>
      </c>
      <c r="D412" s="193" t="s">
        <v>192</v>
      </c>
      <c r="E412" s="193">
        <v>3</v>
      </c>
      <c r="F412" s="194">
        <v>88</v>
      </c>
      <c r="G412" s="195">
        <v>264</v>
      </c>
      <c r="H412" s="196">
        <f t="shared" si="12"/>
        <v>0</v>
      </c>
      <c r="I412" s="197">
        <v>0</v>
      </c>
      <c r="J412" s="198">
        <f t="shared" si="13"/>
        <v>3</v>
      </c>
      <c r="K412" s="197">
        <v>264</v>
      </c>
      <c r="L412" s="200" t="s">
        <v>757</v>
      </c>
    </row>
    <row r="413" spans="1:12" hidden="1">
      <c r="A413" s="191">
        <v>412</v>
      </c>
      <c r="B413" s="192" t="s">
        <v>1724</v>
      </c>
      <c r="C413" s="193" t="s">
        <v>1725</v>
      </c>
      <c r="D413" s="193" t="s">
        <v>1726</v>
      </c>
      <c r="E413" s="193">
        <v>14</v>
      </c>
      <c r="F413" s="194">
        <v>93.5</v>
      </c>
      <c r="G413" s="195">
        <v>1309</v>
      </c>
      <c r="H413" s="196">
        <f t="shared" si="12"/>
        <v>0</v>
      </c>
      <c r="I413" s="197">
        <v>0</v>
      </c>
      <c r="J413" s="198">
        <f t="shared" si="13"/>
        <v>14</v>
      </c>
      <c r="K413" s="197">
        <v>1309</v>
      </c>
      <c r="L413" s="200" t="s">
        <v>757</v>
      </c>
    </row>
    <row r="414" spans="1:12" hidden="1">
      <c r="A414" s="191">
        <v>413</v>
      </c>
      <c r="B414" s="192" t="s">
        <v>1727</v>
      </c>
      <c r="C414" s="193" t="s">
        <v>1728</v>
      </c>
      <c r="D414" s="193" t="s">
        <v>1729</v>
      </c>
      <c r="E414" s="193">
        <v>1</v>
      </c>
      <c r="F414" s="194">
        <v>109.8</v>
      </c>
      <c r="G414" s="195">
        <v>109.8</v>
      </c>
      <c r="H414" s="196">
        <f t="shared" si="12"/>
        <v>0</v>
      </c>
      <c r="I414" s="197">
        <v>0</v>
      </c>
      <c r="J414" s="198">
        <f t="shared" si="13"/>
        <v>1</v>
      </c>
      <c r="K414" s="197">
        <v>109.8</v>
      </c>
      <c r="L414" s="200" t="s">
        <v>757</v>
      </c>
    </row>
    <row r="415" spans="1:12" hidden="1">
      <c r="A415" s="191">
        <v>414</v>
      </c>
      <c r="B415" s="192" t="s">
        <v>193</v>
      </c>
      <c r="C415" s="193" t="s">
        <v>194</v>
      </c>
      <c r="D415" s="193" t="s">
        <v>195</v>
      </c>
      <c r="E415" s="193">
        <v>5</v>
      </c>
      <c r="F415" s="194">
        <v>109.8</v>
      </c>
      <c r="G415" s="195">
        <v>549</v>
      </c>
      <c r="H415" s="196">
        <f t="shared" si="12"/>
        <v>4</v>
      </c>
      <c r="I415" s="197">
        <v>439.2</v>
      </c>
      <c r="J415" s="198">
        <f t="shared" si="13"/>
        <v>1.0000000000000002</v>
      </c>
      <c r="K415" s="197">
        <v>109.80000000000001</v>
      </c>
      <c r="L415" s="200" t="s">
        <v>757</v>
      </c>
    </row>
    <row r="416" spans="1:12" hidden="1">
      <c r="A416" s="191">
        <v>415</v>
      </c>
      <c r="B416" s="192" t="s">
        <v>196</v>
      </c>
      <c r="C416" s="193" t="s">
        <v>197</v>
      </c>
      <c r="D416" s="193" t="s">
        <v>198</v>
      </c>
      <c r="E416" s="193">
        <v>1</v>
      </c>
      <c r="F416" s="194">
        <v>110.2</v>
      </c>
      <c r="G416" s="195">
        <v>110.2</v>
      </c>
      <c r="H416" s="196">
        <f t="shared" si="12"/>
        <v>0</v>
      </c>
      <c r="I416" s="197">
        <v>0</v>
      </c>
      <c r="J416" s="198">
        <f t="shared" si="13"/>
        <v>1</v>
      </c>
      <c r="K416" s="197">
        <v>110.2</v>
      </c>
      <c r="L416" s="200" t="s">
        <v>757</v>
      </c>
    </row>
    <row r="417" spans="1:12" hidden="1">
      <c r="A417" s="191">
        <v>416</v>
      </c>
      <c r="B417" s="192" t="s">
        <v>199</v>
      </c>
      <c r="C417" s="193" t="s">
        <v>200</v>
      </c>
      <c r="D417" s="193" t="s">
        <v>201</v>
      </c>
      <c r="E417" s="193">
        <v>36</v>
      </c>
      <c r="F417" s="194">
        <v>108.6</v>
      </c>
      <c r="G417" s="195">
        <v>3909.6</v>
      </c>
      <c r="H417" s="196">
        <f t="shared" si="12"/>
        <v>21</v>
      </c>
      <c r="I417" s="197">
        <v>2280.6</v>
      </c>
      <c r="J417" s="198">
        <f t="shared" si="13"/>
        <v>15</v>
      </c>
      <c r="K417" s="197">
        <v>1629</v>
      </c>
      <c r="L417" s="200" t="s">
        <v>757</v>
      </c>
    </row>
    <row r="418" spans="1:12" hidden="1">
      <c r="A418" s="191">
        <v>417</v>
      </c>
      <c r="B418" s="192" t="s">
        <v>1730</v>
      </c>
      <c r="C418" s="193" t="s">
        <v>1731</v>
      </c>
      <c r="D418" s="193" t="s">
        <v>1732</v>
      </c>
      <c r="E418" s="193">
        <v>7</v>
      </c>
      <c r="F418" s="194">
        <v>109.3</v>
      </c>
      <c r="G418" s="195">
        <v>765.1</v>
      </c>
      <c r="H418" s="196">
        <f t="shared" si="12"/>
        <v>6</v>
      </c>
      <c r="I418" s="197">
        <v>655.8</v>
      </c>
      <c r="J418" s="198">
        <f t="shared" si="13"/>
        <v>1.0000000000000007</v>
      </c>
      <c r="K418" s="197">
        <v>109.30000000000007</v>
      </c>
      <c r="L418" s="200" t="s">
        <v>757</v>
      </c>
    </row>
    <row r="419" spans="1:12" hidden="1">
      <c r="A419" s="191">
        <v>418</v>
      </c>
      <c r="B419" s="192" t="s">
        <v>202</v>
      </c>
      <c r="C419" s="193" t="s">
        <v>203</v>
      </c>
      <c r="D419" s="193" t="s">
        <v>204</v>
      </c>
      <c r="E419" s="193">
        <v>12</v>
      </c>
      <c r="F419" s="194">
        <v>102.9</v>
      </c>
      <c r="G419" s="195">
        <v>1234.8000000000002</v>
      </c>
      <c r="H419" s="196">
        <f t="shared" si="12"/>
        <v>11</v>
      </c>
      <c r="I419" s="197">
        <v>1131.9000000000001</v>
      </c>
      <c r="J419" s="198">
        <f t="shared" si="13"/>
        <v>1.0000000000000009</v>
      </c>
      <c r="K419" s="197">
        <v>102.90000000000009</v>
      </c>
      <c r="L419" s="200" t="s">
        <v>757</v>
      </c>
    </row>
    <row r="420" spans="1:12" hidden="1">
      <c r="A420" s="191">
        <v>419</v>
      </c>
      <c r="B420" s="192" t="s">
        <v>1733</v>
      </c>
      <c r="C420" s="193" t="s">
        <v>1734</v>
      </c>
      <c r="D420" s="193" t="s">
        <v>1735</v>
      </c>
      <c r="E420" s="193">
        <v>2</v>
      </c>
      <c r="F420" s="194">
        <v>103.7</v>
      </c>
      <c r="G420" s="195">
        <v>207.4</v>
      </c>
      <c r="H420" s="196">
        <f t="shared" si="12"/>
        <v>2</v>
      </c>
      <c r="I420" s="197">
        <v>207.4</v>
      </c>
      <c r="J420" s="198">
        <f t="shared" si="13"/>
        <v>0</v>
      </c>
      <c r="K420" s="197">
        <v>0</v>
      </c>
      <c r="L420" s="200" t="s">
        <v>757</v>
      </c>
    </row>
    <row r="421" spans="1:12" hidden="1">
      <c r="A421" s="191">
        <v>420</v>
      </c>
      <c r="B421" s="192" t="s">
        <v>1736</v>
      </c>
      <c r="C421" s="193" t="s">
        <v>1737</v>
      </c>
      <c r="D421" s="193" t="s">
        <v>1738</v>
      </c>
      <c r="E421" s="193">
        <v>1</v>
      </c>
      <c r="F421" s="194">
        <v>109</v>
      </c>
      <c r="G421" s="195">
        <v>109</v>
      </c>
      <c r="H421" s="196">
        <f t="shared" si="12"/>
        <v>0</v>
      </c>
      <c r="I421" s="197">
        <v>0</v>
      </c>
      <c r="J421" s="198">
        <f t="shared" si="13"/>
        <v>1</v>
      </c>
      <c r="K421" s="197">
        <v>109</v>
      </c>
      <c r="L421" s="200" t="s">
        <v>757</v>
      </c>
    </row>
    <row r="422" spans="1:12" hidden="1">
      <c r="A422" s="191">
        <v>421</v>
      </c>
      <c r="B422" s="192" t="s">
        <v>205</v>
      </c>
      <c r="C422" s="193" t="s">
        <v>206</v>
      </c>
      <c r="D422" s="193" t="s">
        <v>207</v>
      </c>
      <c r="E422" s="193">
        <v>5</v>
      </c>
      <c r="F422" s="194">
        <v>109</v>
      </c>
      <c r="G422" s="195">
        <v>545</v>
      </c>
      <c r="H422" s="196">
        <f t="shared" si="12"/>
        <v>0</v>
      </c>
      <c r="I422" s="197">
        <v>0</v>
      </c>
      <c r="J422" s="198">
        <f t="shared" si="13"/>
        <v>5</v>
      </c>
      <c r="K422" s="197">
        <v>545</v>
      </c>
      <c r="L422" s="200" t="s">
        <v>757</v>
      </c>
    </row>
    <row r="423" spans="1:12" hidden="1">
      <c r="A423" s="191">
        <v>422</v>
      </c>
      <c r="B423" s="192" t="s">
        <v>1739</v>
      </c>
      <c r="C423" s="193" t="s">
        <v>1740</v>
      </c>
      <c r="D423" s="193" t="s">
        <v>1741</v>
      </c>
      <c r="E423" s="193">
        <v>1</v>
      </c>
      <c r="F423" s="194">
        <v>20.9</v>
      </c>
      <c r="G423" s="195">
        <v>20.9</v>
      </c>
      <c r="H423" s="196">
        <f t="shared" si="12"/>
        <v>0</v>
      </c>
      <c r="I423" s="197">
        <v>0</v>
      </c>
      <c r="J423" s="198">
        <f t="shared" si="13"/>
        <v>1</v>
      </c>
      <c r="K423" s="197">
        <v>20.9</v>
      </c>
      <c r="L423" s="200" t="s">
        <v>757</v>
      </c>
    </row>
    <row r="424" spans="1:12" hidden="1">
      <c r="A424" s="191">
        <v>423</v>
      </c>
      <c r="B424" s="192" t="s">
        <v>1742</v>
      </c>
      <c r="C424" s="193" t="s">
        <v>1743</v>
      </c>
      <c r="D424" s="193" t="s">
        <v>1744</v>
      </c>
      <c r="E424" s="193">
        <v>1</v>
      </c>
      <c r="F424" s="194">
        <v>21.2</v>
      </c>
      <c r="G424" s="195">
        <v>21.2</v>
      </c>
      <c r="H424" s="196">
        <f t="shared" si="12"/>
        <v>0</v>
      </c>
      <c r="I424" s="197">
        <v>0</v>
      </c>
      <c r="J424" s="198">
        <f t="shared" si="13"/>
        <v>1</v>
      </c>
      <c r="K424" s="197">
        <v>21.2</v>
      </c>
      <c r="L424" s="200" t="s">
        <v>757</v>
      </c>
    </row>
    <row r="425" spans="1:12" hidden="1">
      <c r="A425" s="191">
        <v>424</v>
      </c>
      <c r="B425" s="192" t="s">
        <v>1745</v>
      </c>
      <c r="C425" s="193" t="s">
        <v>1746</v>
      </c>
      <c r="D425" s="193" t="s">
        <v>1747</v>
      </c>
      <c r="E425" s="193">
        <v>5</v>
      </c>
      <c r="F425" s="194">
        <v>21.2</v>
      </c>
      <c r="G425" s="195">
        <v>106</v>
      </c>
      <c r="H425" s="196">
        <f t="shared" si="12"/>
        <v>0</v>
      </c>
      <c r="I425" s="197">
        <v>0</v>
      </c>
      <c r="J425" s="198">
        <f t="shared" si="13"/>
        <v>5</v>
      </c>
      <c r="K425" s="197">
        <v>106</v>
      </c>
      <c r="L425" s="200" t="s">
        <v>757</v>
      </c>
    </row>
    <row r="426" spans="1:12" hidden="1">
      <c r="A426" s="191">
        <v>425</v>
      </c>
      <c r="B426" s="192" t="s">
        <v>1748</v>
      </c>
      <c r="C426" s="193" t="s">
        <v>1749</v>
      </c>
      <c r="D426" s="193" t="s">
        <v>1750</v>
      </c>
      <c r="E426" s="193">
        <v>1</v>
      </c>
      <c r="F426" s="194">
        <v>90.4</v>
      </c>
      <c r="G426" s="195">
        <v>90.4</v>
      </c>
      <c r="H426" s="196">
        <f t="shared" si="12"/>
        <v>0</v>
      </c>
      <c r="I426" s="197">
        <v>0</v>
      </c>
      <c r="J426" s="198">
        <f t="shared" si="13"/>
        <v>1</v>
      </c>
      <c r="K426" s="197">
        <v>90.4</v>
      </c>
      <c r="L426" s="200" t="s">
        <v>1012</v>
      </c>
    </row>
    <row r="427" spans="1:12" hidden="1">
      <c r="A427" s="191">
        <v>426</v>
      </c>
      <c r="B427" s="192" t="s">
        <v>1751</v>
      </c>
      <c r="C427" s="193" t="s">
        <v>1752</v>
      </c>
      <c r="D427" s="193" t="s">
        <v>1753</v>
      </c>
      <c r="E427" s="193">
        <v>1</v>
      </c>
      <c r="F427" s="194">
        <v>109</v>
      </c>
      <c r="G427" s="195">
        <v>109</v>
      </c>
      <c r="H427" s="196">
        <f t="shared" si="12"/>
        <v>0</v>
      </c>
      <c r="I427" s="197">
        <v>0</v>
      </c>
      <c r="J427" s="198">
        <f t="shared" si="13"/>
        <v>1</v>
      </c>
      <c r="K427" s="197">
        <v>109</v>
      </c>
      <c r="L427" s="200" t="s">
        <v>1012</v>
      </c>
    </row>
    <row r="428" spans="1:12" hidden="1">
      <c r="A428" s="191">
        <v>427</v>
      </c>
      <c r="B428" s="192" t="s">
        <v>1754</v>
      </c>
      <c r="C428" s="193" t="s">
        <v>1755</v>
      </c>
      <c r="D428" s="193" t="s">
        <v>1756</v>
      </c>
      <c r="E428" s="193">
        <v>1</v>
      </c>
      <c r="F428" s="194">
        <v>73.099999999999994</v>
      </c>
      <c r="G428" s="195">
        <v>73.099999999999994</v>
      </c>
      <c r="H428" s="196">
        <f t="shared" si="12"/>
        <v>0</v>
      </c>
      <c r="I428" s="197">
        <v>0</v>
      </c>
      <c r="J428" s="198">
        <f t="shared" si="13"/>
        <v>1</v>
      </c>
      <c r="K428" s="197">
        <v>73.099999999999994</v>
      </c>
      <c r="L428" s="200" t="s">
        <v>1012</v>
      </c>
    </row>
    <row r="429" spans="1:12" hidden="1">
      <c r="A429" s="191">
        <v>428</v>
      </c>
      <c r="B429" s="192" t="s">
        <v>208</v>
      </c>
      <c r="C429" s="193" t="s">
        <v>209</v>
      </c>
      <c r="D429" s="193" t="s">
        <v>210</v>
      </c>
      <c r="E429" s="193">
        <v>10</v>
      </c>
      <c r="F429" s="194">
        <v>3.5</v>
      </c>
      <c r="G429" s="195">
        <v>35</v>
      </c>
      <c r="H429" s="196">
        <f t="shared" si="12"/>
        <v>10</v>
      </c>
      <c r="I429" s="197">
        <v>35</v>
      </c>
      <c r="J429" s="198">
        <f t="shared" si="13"/>
        <v>0</v>
      </c>
      <c r="K429" s="197">
        <v>0</v>
      </c>
      <c r="L429" s="202" t="s">
        <v>634</v>
      </c>
    </row>
    <row r="430" spans="1:12" hidden="1">
      <c r="A430" s="191">
        <v>429</v>
      </c>
      <c r="B430" s="192" t="s">
        <v>437</v>
      </c>
      <c r="C430" s="193" t="s">
        <v>438</v>
      </c>
      <c r="D430" s="193" t="s">
        <v>439</v>
      </c>
      <c r="E430" s="193">
        <v>18</v>
      </c>
      <c r="F430" s="194">
        <v>5.0999999999999996</v>
      </c>
      <c r="G430" s="195">
        <v>91.8</v>
      </c>
      <c r="H430" s="196">
        <f t="shared" si="12"/>
        <v>18</v>
      </c>
      <c r="I430" s="197">
        <v>91.8</v>
      </c>
      <c r="J430" s="198">
        <f t="shared" si="13"/>
        <v>0</v>
      </c>
      <c r="K430" s="197">
        <v>0</v>
      </c>
      <c r="L430" s="202" t="s">
        <v>634</v>
      </c>
    </row>
    <row r="431" spans="1:12" hidden="1">
      <c r="A431" s="191">
        <v>430</v>
      </c>
      <c r="B431" s="192" t="s">
        <v>1757</v>
      </c>
      <c r="C431" s="193" t="s">
        <v>1758</v>
      </c>
      <c r="D431" s="193" t="s">
        <v>1759</v>
      </c>
      <c r="E431" s="193">
        <v>20</v>
      </c>
      <c r="F431" s="194">
        <v>1</v>
      </c>
      <c r="G431" s="195">
        <v>20</v>
      </c>
      <c r="H431" s="196">
        <f t="shared" si="12"/>
        <v>9</v>
      </c>
      <c r="I431" s="197">
        <v>9</v>
      </c>
      <c r="J431" s="198">
        <f t="shared" si="13"/>
        <v>11</v>
      </c>
      <c r="K431" s="197">
        <v>11</v>
      </c>
      <c r="L431" s="202" t="s">
        <v>634</v>
      </c>
    </row>
    <row r="432" spans="1:12" hidden="1">
      <c r="A432" s="191">
        <v>431</v>
      </c>
      <c r="B432" s="192" t="s">
        <v>1760</v>
      </c>
      <c r="C432" s="193" t="s">
        <v>1761</v>
      </c>
      <c r="D432" s="193" t="s">
        <v>1762</v>
      </c>
      <c r="E432" s="193">
        <v>24</v>
      </c>
      <c r="F432" s="194">
        <v>0.5</v>
      </c>
      <c r="G432" s="195">
        <v>12</v>
      </c>
      <c r="H432" s="196">
        <f t="shared" si="12"/>
        <v>0</v>
      </c>
      <c r="I432" s="197">
        <v>0</v>
      </c>
      <c r="J432" s="198">
        <f t="shared" si="13"/>
        <v>24</v>
      </c>
      <c r="K432" s="197">
        <v>12</v>
      </c>
      <c r="L432" s="200" t="s">
        <v>1012</v>
      </c>
    </row>
    <row r="433" spans="1:12" hidden="1">
      <c r="A433" s="191">
        <v>432</v>
      </c>
      <c r="B433" s="192" t="s">
        <v>211</v>
      </c>
      <c r="C433" s="193" t="s">
        <v>212</v>
      </c>
      <c r="D433" s="193" t="s">
        <v>213</v>
      </c>
      <c r="E433" s="193">
        <v>5</v>
      </c>
      <c r="F433" s="194">
        <v>212.7</v>
      </c>
      <c r="G433" s="195">
        <v>1063.5</v>
      </c>
      <c r="H433" s="196">
        <f t="shared" si="12"/>
        <v>4</v>
      </c>
      <c r="I433" s="197">
        <v>850.8</v>
      </c>
      <c r="J433" s="198">
        <f t="shared" si="13"/>
        <v>1.0000000000000002</v>
      </c>
      <c r="K433" s="197">
        <v>212.70000000000005</v>
      </c>
      <c r="L433" s="199" t="s">
        <v>634</v>
      </c>
    </row>
    <row r="434" spans="1:12" hidden="1">
      <c r="A434" s="191">
        <v>433</v>
      </c>
      <c r="B434" s="192" t="s">
        <v>214</v>
      </c>
      <c r="C434" s="193" t="s">
        <v>215</v>
      </c>
      <c r="D434" s="193" t="s">
        <v>216</v>
      </c>
      <c r="E434" s="193">
        <v>5</v>
      </c>
      <c r="F434" s="194">
        <v>148.5</v>
      </c>
      <c r="G434" s="195">
        <v>742.5</v>
      </c>
      <c r="H434" s="196">
        <f t="shared" si="12"/>
        <v>5</v>
      </c>
      <c r="I434" s="197">
        <v>742.5</v>
      </c>
      <c r="J434" s="198">
        <f t="shared" si="13"/>
        <v>0</v>
      </c>
      <c r="K434" s="197">
        <v>0</v>
      </c>
      <c r="L434" s="199" t="s">
        <v>634</v>
      </c>
    </row>
    <row r="435" spans="1:12" hidden="1">
      <c r="A435" s="191">
        <v>434</v>
      </c>
      <c r="B435" s="192" t="s">
        <v>217</v>
      </c>
      <c r="C435" s="193" t="s">
        <v>218</v>
      </c>
      <c r="D435" s="193" t="s">
        <v>219</v>
      </c>
      <c r="E435" s="193">
        <v>8</v>
      </c>
      <c r="F435" s="194">
        <v>156.80000000000001</v>
      </c>
      <c r="G435" s="195">
        <v>1254.4000000000001</v>
      </c>
      <c r="H435" s="196">
        <f t="shared" si="12"/>
        <v>8</v>
      </c>
      <c r="I435" s="197">
        <v>1254.4000000000001</v>
      </c>
      <c r="J435" s="198">
        <f t="shared" si="13"/>
        <v>0</v>
      </c>
      <c r="K435" s="197">
        <v>0</v>
      </c>
      <c r="L435" s="199" t="s">
        <v>634</v>
      </c>
    </row>
    <row r="436" spans="1:12" hidden="1">
      <c r="A436" s="191">
        <v>435</v>
      </c>
      <c r="B436" s="192" t="s">
        <v>220</v>
      </c>
      <c r="C436" s="193" t="s">
        <v>221</v>
      </c>
      <c r="D436" s="193" t="s">
        <v>222</v>
      </c>
      <c r="E436" s="193">
        <v>2</v>
      </c>
      <c r="F436" s="194">
        <v>156.1</v>
      </c>
      <c r="G436" s="195">
        <v>312.2</v>
      </c>
      <c r="H436" s="196">
        <f t="shared" si="12"/>
        <v>2</v>
      </c>
      <c r="I436" s="197">
        <v>312.2</v>
      </c>
      <c r="J436" s="198">
        <f t="shared" si="13"/>
        <v>0</v>
      </c>
      <c r="K436" s="197">
        <v>0</v>
      </c>
      <c r="L436" s="199" t="s">
        <v>634</v>
      </c>
    </row>
    <row r="437" spans="1:12" hidden="1">
      <c r="A437" s="191">
        <v>436</v>
      </c>
      <c r="B437" s="192" t="s">
        <v>223</v>
      </c>
      <c r="C437" s="193" t="s">
        <v>224</v>
      </c>
      <c r="D437" s="193" t="s">
        <v>225</v>
      </c>
      <c r="E437" s="193">
        <v>2</v>
      </c>
      <c r="F437" s="194">
        <v>181.6</v>
      </c>
      <c r="G437" s="195">
        <v>363.2</v>
      </c>
      <c r="H437" s="196">
        <f t="shared" si="12"/>
        <v>0</v>
      </c>
      <c r="I437" s="197">
        <v>0</v>
      </c>
      <c r="J437" s="198">
        <f t="shared" si="13"/>
        <v>2</v>
      </c>
      <c r="K437" s="197">
        <v>363.2</v>
      </c>
      <c r="L437" s="199" t="s">
        <v>634</v>
      </c>
    </row>
    <row r="438" spans="1:12" hidden="1">
      <c r="A438" s="191">
        <v>437</v>
      </c>
      <c r="B438" s="192" t="s">
        <v>226</v>
      </c>
      <c r="C438" s="193" t="s">
        <v>227</v>
      </c>
      <c r="D438" s="193" t="s">
        <v>228</v>
      </c>
      <c r="E438" s="193">
        <v>14</v>
      </c>
      <c r="F438" s="194">
        <v>191.7</v>
      </c>
      <c r="G438" s="195">
        <v>2683.7999999999997</v>
      </c>
      <c r="H438" s="196">
        <f t="shared" si="12"/>
        <v>11</v>
      </c>
      <c r="I438" s="197">
        <v>2108.6999999999998</v>
      </c>
      <c r="J438" s="198">
        <f t="shared" si="13"/>
        <v>2.9999999999999996</v>
      </c>
      <c r="K438" s="197">
        <v>575.09999999999991</v>
      </c>
      <c r="L438" s="199" t="s">
        <v>634</v>
      </c>
    </row>
    <row r="439" spans="1:12" hidden="1">
      <c r="A439" s="191">
        <v>438</v>
      </c>
      <c r="B439" s="192" t="s">
        <v>229</v>
      </c>
      <c r="C439" s="193" t="s">
        <v>230</v>
      </c>
      <c r="D439" s="193" t="s">
        <v>231</v>
      </c>
      <c r="E439" s="193">
        <v>4</v>
      </c>
      <c r="F439" s="194">
        <v>183.2</v>
      </c>
      <c r="G439" s="195">
        <v>732.8</v>
      </c>
      <c r="H439" s="196">
        <f t="shared" si="12"/>
        <v>2</v>
      </c>
      <c r="I439" s="197">
        <v>366.4</v>
      </c>
      <c r="J439" s="198">
        <f t="shared" si="13"/>
        <v>2</v>
      </c>
      <c r="K439" s="197">
        <v>366.4</v>
      </c>
      <c r="L439" s="199" t="s">
        <v>634</v>
      </c>
    </row>
    <row r="440" spans="1:12" hidden="1">
      <c r="A440" s="191">
        <v>439</v>
      </c>
      <c r="B440" s="192" t="s">
        <v>232</v>
      </c>
      <c r="C440" s="193" t="s">
        <v>233</v>
      </c>
      <c r="D440" s="193" t="s">
        <v>234</v>
      </c>
      <c r="E440" s="193">
        <v>3</v>
      </c>
      <c r="F440" s="194">
        <v>339.7</v>
      </c>
      <c r="G440" s="195">
        <v>1019.0999999999999</v>
      </c>
      <c r="H440" s="196">
        <f t="shared" si="12"/>
        <v>2</v>
      </c>
      <c r="I440" s="197">
        <v>679.4</v>
      </c>
      <c r="J440" s="198">
        <f t="shared" si="13"/>
        <v>0.99999999999999978</v>
      </c>
      <c r="K440" s="197">
        <v>339.69999999999993</v>
      </c>
      <c r="L440" s="199" t="s">
        <v>634</v>
      </c>
    </row>
    <row r="441" spans="1:12" hidden="1">
      <c r="A441" s="191">
        <v>440</v>
      </c>
      <c r="B441" s="192" t="s">
        <v>235</v>
      </c>
      <c r="C441" s="193" t="s">
        <v>236</v>
      </c>
      <c r="D441" s="193" t="s">
        <v>237</v>
      </c>
      <c r="E441" s="193">
        <v>2</v>
      </c>
      <c r="F441" s="194">
        <v>189.5</v>
      </c>
      <c r="G441" s="195">
        <v>379</v>
      </c>
      <c r="H441" s="196">
        <f t="shared" si="12"/>
        <v>1</v>
      </c>
      <c r="I441" s="197">
        <v>189.5</v>
      </c>
      <c r="J441" s="198">
        <f t="shared" si="13"/>
        <v>1</v>
      </c>
      <c r="K441" s="197">
        <v>189.5</v>
      </c>
      <c r="L441" s="199" t="s">
        <v>634</v>
      </c>
    </row>
    <row r="442" spans="1:12" hidden="1">
      <c r="A442" s="191">
        <v>441</v>
      </c>
      <c r="B442" s="192" t="s">
        <v>238</v>
      </c>
      <c r="C442" s="193" t="s">
        <v>239</v>
      </c>
      <c r="D442" s="193" t="s">
        <v>240</v>
      </c>
      <c r="E442" s="193">
        <v>2</v>
      </c>
      <c r="F442" s="194">
        <v>188.4</v>
      </c>
      <c r="G442" s="195">
        <v>376.8</v>
      </c>
      <c r="H442" s="196">
        <f t="shared" si="12"/>
        <v>2</v>
      </c>
      <c r="I442" s="197">
        <v>376.8</v>
      </c>
      <c r="J442" s="198">
        <f t="shared" si="13"/>
        <v>0</v>
      </c>
      <c r="K442" s="197">
        <v>0</v>
      </c>
      <c r="L442" s="199" t="s">
        <v>634</v>
      </c>
    </row>
    <row r="443" spans="1:12" hidden="1">
      <c r="A443" s="191">
        <v>442</v>
      </c>
      <c r="B443" s="192" t="s">
        <v>241</v>
      </c>
      <c r="C443" s="193" t="s">
        <v>242</v>
      </c>
      <c r="D443" s="193" t="s">
        <v>243</v>
      </c>
      <c r="E443" s="193">
        <v>4</v>
      </c>
      <c r="F443" s="194">
        <v>128.5</v>
      </c>
      <c r="G443" s="195">
        <v>514</v>
      </c>
      <c r="H443" s="196">
        <f t="shared" si="12"/>
        <v>3</v>
      </c>
      <c r="I443" s="197">
        <v>385.5</v>
      </c>
      <c r="J443" s="198">
        <f t="shared" si="13"/>
        <v>1</v>
      </c>
      <c r="K443" s="197">
        <v>128.5</v>
      </c>
      <c r="L443" s="199" t="s">
        <v>634</v>
      </c>
    </row>
    <row r="444" spans="1:12" hidden="1">
      <c r="A444" s="191">
        <v>443</v>
      </c>
      <c r="B444" s="192" t="s">
        <v>244</v>
      </c>
      <c r="C444" s="193" t="s">
        <v>245</v>
      </c>
      <c r="D444" s="193" t="s">
        <v>246</v>
      </c>
      <c r="E444" s="193">
        <v>2</v>
      </c>
      <c r="F444" s="194">
        <v>275.5</v>
      </c>
      <c r="G444" s="195">
        <v>551</v>
      </c>
      <c r="H444" s="196">
        <f t="shared" si="12"/>
        <v>2</v>
      </c>
      <c r="I444" s="197">
        <v>551</v>
      </c>
      <c r="J444" s="198">
        <f t="shared" si="13"/>
        <v>0</v>
      </c>
      <c r="K444" s="197">
        <v>0</v>
      </c>
      <c r="L444" s="199" t="s">
        <v>634</v>
      </c>
    </row>
    <row r="445" spans="1:12" hidden="1">
      <c r="A445" s="191">
        <v>444</v>
      </c>
      <c r="B445" s="192" t="s">
        <v>247</v>
      </c>
      <c r="C445" s="193" t="s">
        <v>248</v>
      </c>
      <c r="D445" s="193" t="s">
        <v>249</v>
      </c>
      <c r="E445" s="193">
        <v>8</v>
      </c>
      <c r="F445" s="194">
        <v>324.60000000000002</v>
      </c>
      <c r="G445" s="195">
        <v>2596.8000000000002</v>
      </c>
      <c r="H445" s="196">
        <f t="shared" si="12"/>
        <v>8</v>
      </c>
      <c r="I445" s="197">
        <v>2596.8000000000002</v>
      </c>
      <c r="J445" s="198">
        <f t="shared" si="13"/>
        <v>0</v>
      </c>
      <c r="K445" s="197">
        <v>0</v>
      </c>
      <c r="L445" s="199" t="s">
        <v>634</v>
      </c>
    </row>
    <row r="446" spans="1:12" hidden="1">
      <c r="A446" s="191">
        <v>445</v>
      </c>
      <c r="B446" s="192" t="s">
        <v>250</v>
      </c>
      <c r="C446" s="193" t="s">
        <v>251</v>
      </c>
      <c r="D446" s="193" t="s">
        <v>252</v>
      </c>
      <c r="E446" s="193">
        <v>1</v>
      </c>
      <c r="F446" s="194">
        <v>538.4</v>
      </c>
      <c r="G446" s="195">
        <v>538.4</v>
      </c>
      <c r="H446" s="196">
        <f t="shared" si="12"/>
        <v>1</v>
      </c>
      <c r="I446" s="197">
        <v>538.4</v>
      </c>
      <c r="J446" s="198">
        <f t="shared" si="13"/>
        <v>0</v>
      </c>
      <c r="K446" s="197">
        <v>0</v>
      </c>
      <c r="L446" s="199" t="s">
        <v>634</v>
      </c>
    </row>
    <row r="447" spans="1:12" hidden="1">
      <c r="A447" s="191">
        <v>446</v>
      </c>
      <c r="B447" s="192" t="s">
        <v>253</v>
      </c>
      <c r="C447" s="193" t="s">
        <v>254</v>
      </c>
      <c r="D447" s="193" t="s">
        <v>255</v>
      </c>
      <c r="E447" s="193">
        <v>1</v>
      </c>
      <c r="F447" s="194">
        <v>505</v>
      </c>
      <c r="G447" s="195">
        <v>505</v>
      </c>
      <c r="H447" s="196">
        <f t="shared" si="12"/>
        <v>0</v>
      </c>
      <c r="I447" s="197">
        <v>0</v>
      </c>
      <c r="J447" s="198">
        <f t="shared" si="13"/>
        <v>1</v>
      </c>
      <c r="K447" s="197">
        <v>505</v>
      </c>
      <c r="L447" s="199" t="s">
        <v>634</v>
      </c>
    </row>
    <row r="448" spans="1:12" hidden="1">
      <c r="A448" s="191">
        <v>447</v>
      </c>
      <c r="B448" s="192" t="s">
        <v>256</v>
      </c>
      <c r="C448" s="193" t="s">
        <v>257</v>
      </c>
      <c r="D448" s="193" t="s">
        <v>258</v>
      </c>
      <c r="E448" s="193">
        <v>1</v>
      </c>
      <c r="F448" s="194">
        <v>504.2</v>
      </c>
      <c r="G448" s="195">
        <v>504.2</v>
      </c>
      <c r="H448" s="196">
        <f t="shared" si="12"/>
        <v>1</v>
      </c>
      <c r="I448" s="197">
        <v>504.2</v>
      </c>
      <c r="J448" s="198">
        <f t="shared" si="13"/>
        <v>0</v>
      </c>
      <c r="K448" s="197">
        <v>0</v>
      </c>
      <c r="L448" s="199" t="s">
        <v>634</v>
      </c>
    </row>
    <row r="449" spans="1:12" hidden="1">
      <c r="A449" s="191">
        <v>448</v>
      </c>
      <c r="B449" s="192" t="s">
        <v>259</v>
      </c>
      <c r="C449" s="193" t="s">
        <v>260</v>
      </c>
      <c r="D449" s="193" t="s">
        <v>261</v>
      </c>
      <c r="E449" s="193">
        <v>1</v>
      </c>
      <c r="F449" s="194">
        <v>504.3</v>
      </c>
      <c r="G449" s="195">
        <v>504.3</v>
      </c>
      <c r="H449" s="196">
        <f t="shared" si="12"/>
        <v>1</v>
      </c>
      <c r="I449" s="197">
        <v>504.3</v>
      </c>
      <c r="J449" s="198">
        <f t="shared" si="13"/>
        <v>0</v>
      </c>
      <c r="K449" s="197">
        <v>0</v>
      </c>
      <c r="L449" s="199" t="s">
        <v>634</v>
      </c>
    </row>
    <row r="450" spans="1:12" hidden="1">
      <c r="A450" s="191">
        <v>449</v>
      </c>
      <c r="B450" s="192" t="s">
        <v>262</v>
      </c>
      <c r="C450" s="193" t="s">
        <v>263</v>
      </c>
      <c r="D450" s="193" t="s">
        <v>264</v>
      </c>
      <c r="E450" s="193">
        <v>1</v>
      </c>
      <c r="F450" s="194">
        <v>510.6</v>
      </c>
      <c r="G450" s="195">
        <v>510.6</v>
      </c>
      <c r="H450" s="196">
        <f t="shared" si="12"/>
        <v>1</v>
      </c>
      <c r="I450" s="197">
        <v>510.6</v>
      </c>
      <c r="J450" s="198">
        <f t="shared" si="13"/>
        <v>0</v>
      </c>
      <c r="K450" s="197">
        <v>0</v>
      </c>
      <c r="L450" s="199" t="s">
        <v>634</v>
      </c>
    </row>
    <row r="451" spans="1:12" hidden="1">
      <c r="A451" s="191">
        <v>450</v>
      </c>
      <c r="B451" s="192" t="s">
        <v>265</v>
      </c>
      <c r="C451" s="193" t="s">
        <v>266</v>
      </c>
      <c r="D451" s="193" t="s">
        <v>267</v>
      </c>
      <c r="E451" s="193">
        <v>5</v>
      </c>
      <c r="F451" s="194">
        <v>515.5</v>
      </c>
      <c r="G451" s="195">
        <v>2577.5</v>
      </c>
      <c r="H451" s="196">
        <f t="shared" ref="H451:H514" si="14">I451/F451</f>
        <v>5</v>
      </c>
      <c r="I451" s="197">
        <v>2577.5</v>
      </c>
      <c r="J451" s="198">
        <f t="shared" ref="J451:J514" si="15">K451/F451</f>
        <v>0</v>
      </c>
      <c r="K451" s="197">
        <v>0</v>
      </c>
      <c r="L451" s="199" t="s">
        <v>634</v>
      </c>
    </row>
    <row r="452" spans="1:12" hidden="1">
      <c r="A452" s="191">
        <v>451</v>
      </c>
      <c r="B452" s="192" t="s">
        <v>268</v>
      </c>
      <c r="C452" s="203" t="s">
        <v>269</v>
      </c>
      <c r="D452" s="193" t="s">
        <v>270</v>
      </c>
      <c r="E452" s="193">
        <v>1</v>
      </c>
      <c r="F452" s="194">
        <v>572.79999999999995</v>
      </c>
      <c r="G452" s="195">
        <v>572.79999999999995</v>
      </c>
      <c r="H452" s="196">
        <f t="shared" si="14"/>
        <v>1</v>
      </c>
      <c r="I452" s="197">
        <v>572.79999999999995</v>
      </c>
      <c r="J452" s="198">
        <f t="shared" si="15"/>
        <v>0</v>
      </c>
      <c r="K452" s="197">
        <v>0</v>
      </c>
      <c r="L452" s="199" t="s">
        <v>634</v>
      </c>
    </row>
    <row r="453" spans="1:12" hidden="1">
      <c r="A453" s="191">
        <v>452</v>
      </c>
      <c r="B453" s="192" t="s">
        <v>271</v>
      </c>
      <c r="C453" s="193" t="s">
        <v>272</v>
      </c>
      <c r="D453" s="193" t="s">
        <v>273</v>
      </c>
      <c r="E453" s="193">
        <v>7</v>
      </c>
      <c r="F453" s="194">
        <v>266</v>
      </c>
      <c r="G453" s="195">
        <v>1862</v>
      </c>
      <c r="H453" s="196">
        <f t="shared" si="14"/>
        <v>6</v>
      </c>
      <c r="I453" s="197">
        <v>1596</v>
      </c>
      <c r="J453" s="198">
        <f t="shared" si="15"/>
        <v>1</v>
      </c>
      <c r="K453" s="197">
        <v>266</v>
      </c>
      <c r="L453" s="199" t="s">
        <v>634</v>
      </c>
    </row>
    <row r="454" spans="1:12" hidden="1">
      <c r="A454" s="191">
        <v>453</v>
      </c>
      <c r="B454" s="192" t="s">
        <v>274</v>
      </c>
      <c r="C454" s="193" t="s">
        <v>275</v>
      </c>
      <c r="D454" s="193" t="s">
        <v>276</v>
      </c>
      <c r="E454" s="193">
        <v>1</v>
      </c>
      <c r="F454" s="194">
        <v>252.5</v>
      </c>
      <c r="G454" s="195">
        <v>252.5</v>
      </c>
      <c r="H454" s="196">
        <f t="shared" si="14"/>
        <v>1</v>
      </c>
      <c r="I454" s="197">
        <v>252.5</v>
      </c>
      <c r="J454" s="198">
        <f t="shared" si="15"/>
        <v>0</v>
      </c>
      <c r="K454" s="197">
        <v>0</v>
      </c>
      <c r="L454" s="199" t="s">
        <v>634</v>
      </c>
    </row>
    <row r="455" spans="1:12" hidden="1">
      <c r="A455" s="191">
        <v>454</v>
      </c>
      <c r="B455" s="192" t="s">
        <v>1763</v>
      </c>
      <c r="C455" s="193" t="s">
        <v>1764</v>
      </c>
      <c r="D455" s="193" t="s">
        <v>1765</v>
      </c>
      <c r="E455" s="193">
        <v>1</v>
      </c>
      <c r="F455" s="194">
        <v>268.2</v>
      </c>
      <c r="G455" s="195">
        <v>268.2</v>
      </c>
      <c r="H455" s="196">
        <f t="shared" si="14"/>
        <v>1</v>
      </c>
      <c r="I455" s="197">
        <v>268.2</v>
      </c>
      <c r="J455" s="198">
        <f t="shared" si="15"/>
        <v>0</v>
      </c>
      <c r="K455" s="197">
        <v>0</v>
      </c>
      <c r="L455" s="199" t="s">
        <v>634</v>
      </c>
    </row>
    <row r="456" spans="1:12" hidden="1">
      <c r="A456" s="191">
        <v>455</v>
      </c>
      <c r="B456" s="192" t="s">
        <v>277</v>
      </c>
      <c r="C456" s="193" t="s">
        <v>278</v>
      </c>
      <c r="D456" s="193" t="s">
        <v>279</v>
      </c>
      <c r="E456" s="193">
        <v>1</v>
      </c>
      <c r="F456" s="194">
        <v>316.3</v>
      </c>
      <c r="G456" s="195">
        <v>316.3</v>
      </c>
      <c r="H456" s="196">
        <f t="shared" si="14"/>
        <v>1</v>
      </c>
      <c r="I456" s="197">
        <v>316.3</v>
      </c>
      <c r="J456" s="198">
        <f t="shared" si="15"/>
        <v>0</v>
      </c>
      <c r="K456" s="197">
        <v>0</v>
      </c>
      <c r="L456" s="199" t="s">
        <v>634</v>
      </c>
    </row>
    <row r="457" spans="1:12" hidden="1">
      <c r="A457" s="191">
        <v>456</v>
      </c>
      <c r="B457" s="192" t="s">
        <v>280</v>
      </c>
      <c r="C457" s="193" t="s">
        <v>281</v>
      </c>
      <c r="D457" s="193" t="s">
        <v>282</v>
      </c>
      <c r="E457" s="193">
        <v>1</v>
      </c>
      <c r="F457" s="194">
        <v>316.3</v>
      </c>
      <c r="G457" s="195">
        <v>316.3</v>
      </c>
      <c r="H457" s="196">
        <f t="shared" si="14"/>
        <v>1</v>
      </c>
      <c r="I457" s="197">
        <v>316.3</v>
      </c>
      <c r="J457" s="198">
        <f t="shared" si="15"/>
        <v>0</v>
      </c>
      <c r="K457" s="197">
        <v>0</v>
      </c>
      <c r="L457" s="199" t="s">
        <v>634</v>
      </c>
    </row>
    <row r="458" spans="1:12" hidden="1">
      <c r="A458" s="191">
        <v>457</v>
      </c>
      <c r="B458" s="192" t="s">
        <v>1766</v>
      </c>
      <c r="C458" s="193" t="s">
        <v>1767</v>
      </c>
      <c r="D458" s="193" t="s">
        <v>1768</v>
      </c>
      <c r="E458" s="193">
        <v>1</v>
      </c>
      <c r="F458" s="194">
        <v>211.3</v>
      </c>
      <c r="G458" s="195">
        <v>211.3</v>
      </c>
      <c r="H458" s="196">
        <f t="shared" si="14"/>
        <v>1</v>
      </c>
      <c r="I458" s="197">
        <v>211.3</v>
      </c>
      <c r="J458" s="198">
        <f t="shared" si="15"/>
        <v>0</v>
      </c>
      <c r="K458" s="197">
        <v>0</v>
      </c>
      <c r="L458" s="199" t="s">
        <v>634</v>
      </c>
    </row>
    <row r="459" spans="1:12" hidden="1">
      <c r="A459" s="191">
        <v>458</v>
      </c>
      <c r="B459" s="192" t="s">
        <v>283</v>
      </c>
      <c r="C459" s="193" t="s">
        <v>284</v>
      </c>
      <c r="D459" s="193" t="s">
        <v>285</v>
      </c>
      <c r="E459" s="193">
        <v>1</v>
      </c>
      <c r="F459" s="194">
        <v>211.3</v>
      </c>
      <c r="G459" s="195">
        <v>211.3</v>
      </c>
      <c r="H459" s="196">
        <f t="shared" si="14"/>
        <v>1</v>
      </c>
      <c r="I459" s="197">
        <v>211.3</v>
      </c>
      <c r="J459" s="198">
        <f t="shared" si="15"/>
        <v>0</v>
      </c>
      <c r="K459" s="197">
        <v>0</v>
      </c>
      <c r="L459" s="199" t="s">
        <v>634</v>
      </c>
    </row>
    <row r="460" spans="1:12" hidden="1">
      <c r="A460" s="191">
        <v>459</v>
      </c>
      <c r="B460" s="192" t="s">
        <v>1769</v>
      </c>
      <c r="C460" s="193" t="s">
        <v>1770</v>
      </c>
      <c r="D460" s="193" t="s">
        <v>1771</v>
      </c>
      <c r="E460" s="193">
        <v>2</v>
      </c>
      <c r="F460" s="194">
        <v>225.4</v>
      </c>
      <c r="G460" s="195">
        <v>450.8</v>
      </c>
      <c r="H460" s="196">
        <f t="shared" si="14"/>
        <v>2</v>
      </c>
      <c r="I460" s="197">
        <v>450.8</v>
      </c>
      <c r="J460" s="198">
        <f t="shared" si="15"/>
        <v>0</v>
      </c>
      <c r="K460" s="197">
        <v>0</v>
      </c>
      <c r="L460" s="199" t="s">
        <v>634</v>
      </c>
    </row>
    <row r="461" spans="1:12" hidden="1">
      <c r="A461" s="191">
        <v>460</v>
      </c>
      <c r="B461" s="192" t="s">
        <v>286</v>
      </c>
      <c r="C461" s="193" t="s">
        <v>287</v>
      </c>
      <c r="D461" s="193" t="s">
        <v>288</v>
      </c>
      <c r="E461" s="193">
        <v>2</v>
      </c>
      <c r="F461" s="194">
        <v>225.4</v>
      </c>
      <c r="G461" s="195">
        <v>450.8</v>
      </c>
      <c r="H461" s="196">
        <f t="shared" si="14"/>
        <v>2</v>
      </c>
      <c r="I461" s="197">
        <v>450.8</v>
      </c>
      <c r="J461" s="198">
        <f t="shared" si="15"/>
        <v>0</v>
      </c>
      <c r="K461" s="197">
        <v>0</v>
      </c>
      <c r="L461" s="199" t="s">
        <v>634</v>
      </c>
    </row>
    <row r="462" spans="1:12" hidden="1">
      <c r="A462" s="191">
        <v>461</v>
      </c>
      <c r="B462" s="192" t="s">
        <v>289</v>
      </c>
      <c r="C462" s="193" t="s">
        <v>290</v>
      </c>
      <c r="D462" s="193" t="s">
        <v>291</v>
      </c>
      <c r="E462" s="193">
        <v>1</v>
      </c>
      <c r="F462" s="194">
        <v>264.8</v>
      </c>
      <c r="G462" s="195">
        <v>264.8</v>
      </c>
      <c r="H462" s="196">
        <f t="shared" si="14"/>
        <v>1</v>
      </c>
      <c r="I462" s="197">
        <v>264.8</v>
      </c>
      <c r="J462" s="198">
        <f t="shared" si="15"/>
        <v>0</v>
      </c>
      <c r="K462" s="197">
        <v>0</v>
      </c>
      <c r="L462" s="199" t="s">
        <v>634</v>
      </c>
    </row>
    <row r="463" spans="1:12" hidden="1">
      <c r="A463" s="191">
        <v>462</v>
      </c>
      <c r="B463" s="192" t="s">
        <v>292</v>
      </c>
      <c r="C463" s="193" t="s">
        <v>293</v>
      </c>
      <c r="D463" s="193" t="s">
        <v>294</v>
      </c>
      <c r="E463" s="193">
        <v>1</v>
      </c>
      <c r="F463" s="194">
        <v>264.2</v>
      </c>
      <c r="G463" s="195">
        <v>264.2</v>
      </c>
      <c r="H463" s="196">
        <f t="shared" si="14"/>
        <v>0</v>
      </c>
      <c r="I463" s="197">
        <v>0</v>
      </c>
      <c r="J463" s="198">
        <f t="shared" si="15"/>
        <v>1</v>
      </c>
      <c r="K463" s="197">
        <v>264.2</v>
      </c>
      <c r="L463" s="199" t="s">
        <v>634</v>
      </c>
    </row>
    <row r="464" spans="1:12" hidden="1">
      <c r="A464" s="191">
        <v>463</v>
      </c>
      <c r="B464" s="192" t="s">
        <v>1772</v>
      </c>
      <c r="C464" s="193" t="s">
        <v>1773</v>
      </c>
      <c r="D464" s="193" t="s">
        <v>1774</v>
      </c>
      <c r="E464" s="193">
        <v>1</v>
      </c>
      <c r="F464" s="194">
        <v>273.60000000000002</v>
      </c>
      <c r="G464" s="195">
        <v>273.60000000000002</v>
      </c>
      <c r="H464" s="196">
        <f t="shared" si="14"/>
        <v>0</v>
      </c>
      <c r="I464" s="197">
        <v>0</v>
      </c>
      <c r="J464" s="198">
        <f t="shared" si="15"/>
        <v>1</v>
      </c>
      <c r="K464" s="197">
        <v>273.60000000000002</v>
      </c>
      <c r="L464" s="199" t="s">
        <v>634</v>
      </c>
    </row>
    <row r="465" spans="1:12" hidden="1">
      <c r="A465" s="191">
        <v>464</v>
      </c>
      <c r="B465" s="192" t="s">
        <v>1775</v>
      </c>
      <c r="C465" s="193" t="s">
        <v>1776</v>
      </c>
      <c r="D465" s="193" t="s">
        <v>1777</v>
      </c>
      <c r="E465" s="193">
        <v>1</v>
      </c>
      <c r="F465" s="194">
        <v>274.60000000000002</v>
      </c>
      <c r="G465" s="195">
        <v>274.60000000000002</v>
      </c>
      <c r="H465" s="196">
        <f t="shared" si="14"/>
        <v>1</v>
      </c>
      <c r="I465" s="197">
        <v>274.60000000000002</v>
      </c>
      <c r="J465" s="198">
        <f t="shared" si="15"/>
        <v>0</v>
      </c>
      <c r="K465" s="197">
        <v>0</v>
      </c>
      <c r="L465" s="199" t="s">
        <v>634</v>
      </c>
    </row>
    <row r="466" spans="1:12" hidden="1">
      <c r="A466" s="191">
        <v>465</v>
      </c>
      <c r="B466" s="192" t="s">
        <v>1778</v>
      </c>
      <c r="C466" s="193" t="s">
        <v>1779</v>
      </c>
      <c r="D466" s="193" t="s">
        <v>1780</v>
      </c>
      <c r="E466" s="193">
        <v>1</v>
      </c>
      <c r="F466" s="194">
        <v>261.7</v>
      </c>
      <c r="G466" s="195">
        <v>261.7</v>
      </c>
      <c r="H466" s="196">
        <f t="shared" si="14"/>
        <v>1</v>
      </c>
      <c r="I466" s="197">
        <v>261.7</v>
      </c>
      <c r="J466" s="198">
        <f t="shared" si="15"/>
        <v>0</v>
      </c>
      <c r="K466" s="197">
        <v>0</v>
      </c>
      <c r="L466" s="199" t="s">
        <v>634</v>
      </c>
    </row>
    <row r="467" spans="1:12" hidden="1">
      <c r="A467" s="191">
        <v>466</v>
      </c>
      <c r="B467" s="192" t="s">
        <v>1781</v>
      </c>
      <c r="C467" s="193" t="s">
        <v>1782</v>
      </c>
      <c r="D467" s="193" t="s">
        <v>1783</v>
      </c>
      <c r="E467" s="193">
        <v>1</v>
      </c>
      <c r="F467" s="194">
        <v>259.7</v>
      </c>
      <c r="G467" s="195">
        <v>259.7</v>
      </c>
      <c r="H467" s="196">
        <f t="shared" si="14"/>
        <v>1</v>
      </c>
      <c r="I467" s="197">
        <v>259.7</v>
      </c>
      <c r="J467" s="198">
        <f t="shared" si="15"/>
        <v>0</v>
      </c>
      <c r="K467" s="197">
        <v>0</v>
      </c>
      <c r="L467" s="199" t="s">
        <v>634</v>
      </c>
    </row>
    <row r="468" spans="1:12" hidden="1">
      <c r="A468" s="191">
        <v>467</v>
      </c>
      <c r="B468" s="192" t="s">
        <v>1784</v>
      </c>
      <c r="C468" s="193" t="s">
        <v>1785</v>
      </c>
      <c r="D468" s="193" t="s">
        <v>1786</v>
      </c>
      <c r="E468" s="193">
        <v>1</v>
      </c>
      <c r="F468" s="194">
        <v>274.60000000000002</v>
      </c>
      <c r="G468" s="195">
        <v>274.60000000000002</v>
      </c>
      <c r="H468" s="196">
        <f t="shared" si="14"/>
        <v>1</v>
      </c>
      <c r="I468" s="197">
        <v>274.60000000000002</v>
      </c>
      <c r="J468" s="198">
        <f t="shared" si="15"/>
        <v>0</v>
      </c>
      <c r="K468" s="197">
        <v>0</v>
      </c>
      <c r="L468" s="199" t="s">
        <v>634</v>
      </c>
    </row>
    <row r="469" spans="1:12" hidden="1">
      <c r="A469" s="191">
        <v>468</v>
      </c>
      <c r="B469" s="192" t="s">
        <v>1787</v>
      </c>
      <c r="C469" s="193" t="s">
        <v>1788</v>
      </c>
      <c r="D469" s="193" t="s">
        <v>1789</v>
      </c>
      <c r="E469" s="193">
        <v>1</v>
      </c>
      <c r="F469" s="194">
        <v>274.60000000000002</v>
      </c>
      <c r="G469" s="195">
        <v>274.60000000000002</v>
      </c>
      <c r="H469" s="196">
        <f t="shared" si="14"/>
        <v>1</v>
      </c>
      <c r="I469" s="197">
        <v>274.60000000000002</v>
      </c>
      <c r="J469" s="198">
        <f t="shared" si="15"/>
        <v>0</v>
      </c>
      <c r="K469" s="197">
        <v>0</v>
      </c>
      <c r="L469" s="199" t="s">
        <v>634</v>
      </c>
    </row>
    <row r="470" spans="1:12" hidden="1">
      <c r="A470" s="191">
        <v>469</v>
      </c>
      <c r="B470" s="192" t="s">
        <v>1790</v>
      </c>
      <c r="C470" s="193" t="s">
        <v>1791</v>
      </c>
      <c r="D470" s="193" t="s">
        <v>1792</v>
      </c>
      <c r="E470" s="193">
        <v>1</v>
      </c>
      <c r="F470" s="194">
        <v>274.60000000000002</v>
      </c>
      <c r="G470" s="195">
        <v>274.60000000000002</v>
      </c>
      <c r="H470" s="196">
        <f t="shared" si="14"/>
        <v>1</v>
      </c>
      <c r="I470" s="197">
        <v>274.60000000000002</v>
      </c>
      <c r="J470" s="198">
        <f t="shared" si="15"/>
        <v>0</v>
      </c>
      <c r="K470" s="197">
        <v>0</v>
      </c>
      <c r="L470" s="199" t="s">
        <v>634</v>
      </c>
    </row>
    <row r="471" spans="1:12" hidden="1">
      <c r="A471" s="191">
        <v>470</v>
      </c>
      <c r="B471" s="192" t="s">
        <v>1793</v>
      </c>
      <c r="C471" s="193" t="s">
        <v>1794</v>
      </c>
      <c r="D471" s="193" t="s">
        <v>1795</v>
      </c>
      <c r="E471" s="193">
        <v>1</v>
      </c>
      <c r="F471" s="194">
        <v>274.60000000000002</v>
      </c>
      <c r="G471" s="195">
        <v>274.60000000000002</v>
      </c>
      <c r="H471" s="196">
        <f t="shared" si="14"/>
        <v>1</v>
      </c>
      <c r="I471" s="197">
        <v>274.60000000000002</v>
      </c>
      <c r="J471" s="198">
        <f t="shared" si="15"/>
        <v>0</v>
      </c>
      <c r="K471" s="197">
        <v>0</v>
      </c>
      <c r="L471" s="199" t="s">
        <v>634</v>
      </c>
    </row>
    <row r="472" spans="1:12" hidden="1">
      <c r="A472" s="191">
        <v>471</v>
      </c>
      <c r="B472" s="192" t="s">
        <v>1796</v>
      </c>
      <c r="C472" s="193" t="s">
        <v>1797</v>
      </c>
      <c r="D472" s="193" t="s">
        <v>1798</v>
      </c>
      <c r="E472" s="193">
        <v>1</v>
      </c>
      <c r="F472" s="194">
        <v>274.60000000000002</v>
      </c>
      <c r="G472" s="195">
        <v>274.60000000000002</v>
      </c>
      <c r="H472" s="196">
        <f t="shared" si="14"/>
        <v>0</v>
      </c>
      <c r="I472" s="197">
        <v>0</v>
      </c>
      <c r="J472" s="198">
        <f t="shared" si="15"/>
        <v>1</v>
      </c>
      <c r="K472" s="197">
        <v>274.60000000000002</v>
      </c>
      <c r="L472" s="199" t="s">
        <v>634</v>
      </c>
    </row>
    <row r="473" spans="1:12" hidden="1">
      <c r="A473" s="191">
        <v>472</v>
      </c>
      <c r="B473" s="192" t="s">
        <v>1799</v>
      </c>
      <c r="C473" s="193" t="s">
        <v>1800</v>
      </c>
      <c r="D473" s="193" t="s">
        <v>1801</v>
      </c>
      <c r="E473" s="193">
        <v>1</v>
      </c>
      <c r="F473" s="194">
        <v>325.39999999999998</v>
      </c>
      <c r="G473" s="195">
        <v>325.39999999999998</v>
      </c>
      <c r="H473" s="196">
        <f t="shared" si="14"/>
        <v>0</v>
      </c>
      <c r="I473" s="197">
        <v>0</v>
      </c>
      <c r="J473" s="198">
        <f t="shared" si="15"/>
        <v>1</v>
      </c>
      <c r="K473" s="197">
        <v>325.39999999999998</v>
      </c>
      <c r="L473" s="199" t="s">
        <v>634</v>
      </c>
    </row>
    <row r="474" spans="1:12" hidden="1">
      <c r="A474" s="191">
        <v>473</v>
      </c>
      <c r="B474" s="192" t="s">
        <v>1802</v>
      </c>
      <c r="C474" s="193" t="s">
        <v>1803</v>
      </c>
      <c r="D474" s="193" t="s">
        <v>1804</v>
      </c>
      <c r="E474" s="193">
        <v>1</v>
      </c>
      <c r="F474" s="194">
        <v>241.1</v>
      </c>
      <c r="G474" s="195">
        <v>241.1</v>
      </c>
      <c r="H474" s="196">
        <f t="shared" si="14"/>
        <v>0</v>
      </c>
      <c r="I474" s="197">
        <v>0</v>
      </c>
      <c r="J474" s="198">
        <f t="shared" si="15"/>
        <v>1</v>
      </c>
      <c r="K474" s="197">
        <v>241.1</v>
      </c>
      <c r="L474" s="199" t="s">
        <v>634</v>
      </c>
    </row>
    <row r="475" spans="1:12" hidden="1">
      <c r="A475" s="191">
        <v>474</v>
      </c>
      <c r="B475" s="192" t="s">
        <v>1805</v>
      </c>
      <c r="C475" s="193" t="s">
        <v>1806</v>
      </c>
      <c r="D475" s="193" t="s">
        <v>1807</v>
      </c>
      <c r="E475" s="193">
        <v>6</v>
      </c>
      <c r="F475" s="194">
        <v>241.5</v>
      </c>
      <c r="G475" s="195">
        <v>1449</v>
      </c>
      <c r="H475" s="196">
        <f t="shared" si="14"/>
        <v>6</v>
      </c>
      <c r="I475" s="197">
        <v>1449</v>
      </c>
      <c r="J475" s="198">
        <f t="shared" si="15"/>
        <v>0</v>
      </c>
      <c r="K475" s="197">
        <v>0</v>
      </c>
      <c r="L475" s="199" t="s">
        <v>634</v>
      </c>
    </row>
    <row r="476" spans="1:12" hidden="1">
      <c r="A476" s="191">
        <v>475</v>
      </c>
      <c r="B476" s="192" t="s">
        <v>1808</v>
      </c>
      <c r="C476" s="193" t="s">
        <v>1809</v>
      </c>
      <c r="D476" s="193" t="s">
        <v>1810</v>
      </c>
      <c r="E476" s="193">
        <v>2</v>
      </c>
      <c r="F476" s="194">
        <v>229.1</v>
      </c>
      <c r="G476" s="195">
        <v>458.2</v>
      </c>
      <c r="H476" s="196">
        <f t="shared" si="14"/>
        <v>1</v>
      </c>
      <c r="I476" s="197">
        <v>229.1</v>
      </c>
      <c r="J476" s="198">
        <f t="shared" si="15"/>
        <v>1</v>
      </c>
      <c r="K476" s="197">
        <v>229.1</v>
      </c>
      <c r="L476" s="199" t="s">
        <v>634</v>
      </c>
    </row>
    <row r="477" spans="1:12" hidden="1">
      <c r="A477" s="191">
        <v>476</v>
      </c>
      <c r="B477" s="192" t="s">
        <v>1811</v>
      </c>
      <c r="C477" s="193" t="s">
        <v>1812</v>
      </c>
      <c r="D477" s="193" t="s">
        <v>1813</v>
      </c>
      <c r="E477" s="193">
        <v>1</v>
      </c>
      <c r="F477" s="194">
        <v>295.60000000000002</v>
      </c>
      <c r="G477" s="195">
        <v>295.60000000000002</v>
      </c>
      <c r="H477" s="196">
        <f t="shared" si="14"/>
        <v>0</v>
      </c>
      <c r="I477" s="197">
        <v>0</v>
      </c>
      <c r="J477" s="198">
        <f t="shared" si="15"/>
        <v>1</v>
      </c>
      <c r="K477" s="197">
        <v>295.60000000000002</v>
      </c>
      <c r="L477" s="199" t="s">
        <v>634</v>
      </c>
    </row>
    <row r="478" spans="1:12" hidden="1">
      <c r="A478" s="191">
        <v>477</v>
      </c>
      <c r="B478" s="192" t="s">
        <v>1814</v>
      </c>
      <c r="C478" s="193" t="s">
        <v>1815</v>
      </c>
      <c r="D478" s="193" t="s">
        <v>1816</v>
      </c>
      <c r="E478" s="193">
        <v>7</v>
      </c>
      <c r="F478" s="194">
        <v>188</v>
      </c>
      <c r="G478" s="195">
        <v>1316</v>
      </c>
      <c r="H478" s="196">
        <f t="shared" si="14"/>
        <v>4</v>
      </c>
      <c r="I478" s="197">
        <v>752</v>
      </c>
      <c r="J478" s="198">
        <f t="shared" si="15"/>
        <v>3</v>
      </c>
      <c r="K478" s="197">
        <v>564</v>
      </c>
      <c r="L478" s="199" t="s">
        <v>634</v>
      </c>
    </row>
    <row r="479" spans="1:12" hidden="1">
      <c r="A479" s="191">
        <v>478</v>
      </c>
      <c r="B479" s="192" t="s">
        <v>1817</v>
      </c>
      <c r="C479" s="193" t="s">
        <v>1818</v>
      </c>
      <c r="D479" s="193" t="s">
        <v>1819</v>
      </c>
      <c r="E479" s="193">
        <v>2</v>
      </c>
      <c r="F479" s="194">
        <v>179.2</v>
      </c>
      <c r="G479" s="195">
        <v>358.4</v>
      </c>
      <c r="H479" s="196">
        <f t="shared" si="14"/>
        <v>2</v>
      </c>
      <c r="I479" s="197">
        <v>358.4</v>
      </c>
      <c r="J479" s="198">
        <f t="shared" si="15"/>
        <v>0</v>
      </c>
      <c r="K479" s="197">
        <v>0</v>
      </c>
      <c r="L479" s="199" t="s">
        <v>634</v>
      </c>
    </row>
    <row r="480" spans="1:12" hidden="1">
      <c r="A480" s="191">
        <v>479</v>
      </c>
      <c r="B480" s="192" t="s">
        <v>1820</v>
      </c>
      <c r="C480" s="193" t="s">
        <v>1821</v>
      </c>
      <c r="D480" s="193" t="s">
        <v>1822</v>
      </c>
      <c r="E480" s="193">
        <v>1</v>
      </c>
      <c r="F480" s="194">
        <v>229.5</v>
      </c>
      <c r="G480" s="195">
        <v>229.5</v>
      </c>
      <c r="H480" s="196">
        <f t="shared" si="14"/>
        <v>0</v>
      </c>
      <c r="I480" s="197">
        <v>0</v>
      </c>
      <c r="J480" s="198">
        <f t="shared" si="15"/>
        <v>1</v>
      </c>
      <c r="K480" s="197">
        <v>229.5</v>
      </c>
      <c r="L480" s="199" t="s">
        <v>634</v>
      </c>
    </row>
    <row r="481" spans="1:14" hidden="1">
      <c r="A481" s="191">
        <v>480</v>
      </c>
      <c r="B481" s="192" t="s">
        <v>295</v>
      </c>
      <c r="C481" s="193" t="s">
        <v>296</v>
      </c>
      <c r="D481" s="193" t="s">
        <v>297</v>
      </c>
      <c r="E481" s="193">
        <v>2</v>
      </c>
      <c r="F481" s="194">
        <v>10.199999999999999</v>
      </c>
      <c r="G481" s="195">
        <v>20.399999999999999</v>
      </c>
      <c r="H481" s="196">
        <f t="shared" si="14"/>
        <v>0</v>
      </c>
      <c r="I481" s="197">
        <v>0</v>
      </c>
      <c r="J481" s="198">
        <f t="shared" si="15"/>
        <v>2</v>
      </c>
      <c r="K481" s="197">
        <v>20.399999999999999</v>
      </c>
      <c r="L481" s="199" t="s">
        <v>833</v>
      </c>
    </row>
    <row r="482" spans="1:14" hidden="1">
      <c r="A482" s="191">
        <v>481</v>
      </c>
      <c r="B482" s="192" t="s">
        <v>1823</v>
      </c>
      <c r="C482" s="193" t="s">
        <v>1824</v>
      </c>
      <c r="D482" s="193" t="s">
        <v>1825</v>
      </c>
      <c r="E482" s="193">
        <v>6</v>
      </c>
      <c r="F482" s="194">
        <v>11.2</v>
      </c>
      <c r="G482" s="195">
        <v>67.199999999999989</v>
      </c>
      <c r="H482" s="196">
        <f t="shared" si="14"/>
        <v>0</v>
      </c>
      <c r="I482" s="197">
        <v>0</v>
      </c>
      <c r="J482" s="198">
        <f t="shared" si="15"/>
        <v>5.9999999999999991</v>
      </c>
      <c r="K482" s="197">
        <v>67.199999999999989</v>
      </c>
      <c r="L482" s="199" t="s">
        <v>833</v>
      </c>
    </row>
    <row r="483" spans="1:14" hidden="1">
      <c r="A483" s="191">
        <v>482</v>
      </c>
      <c r="B483" s="192" t="s">
        <v>1826</v>
      </c>
      <c r="C483" s="193" t="s">
        <v>1827</v>
      </c>
      <c r="D483" s="193" t="s">
        <v>1828</v>
      </c>
      <c r="E483" s="193">
        <v>2</v>
      </c>
      <c r="F483" s="194">
        <v>11.7</v>
      </c>
      <c r="G483" s="195">
        <v>23.4</v>
      </c>
      <c r="H483" s="196">
        <f t="shared" si="14"/>
        <v>0</v>
      </c>
      <c r="I483" s="197">
        <v>0</v>
      </c>
      <c r="J483" s="198">
        <f t="shared" si="15"/>
        <v>2</v>
      </c>
      <c r="K483" s="197">
        <v>23.4</v>
      </c>
      <c r="L483" s="199" t="s">
        <v>833</v>
      </c>
    </row>
    <row r="484" spans="1:14" hidden="1">
      <c r="A484" s="191">
        <v>483</v>
      </c>
      <c r="B484" s="192" t="s">
        <v>298</v>
      </c>
      <c r="C484" s="193" t="s">
        <v>299</v>
      </c>
      <c r="D484" s="193" t="s">
        <v>300</v>
      </c>
      <c r="E484" s="193">
        <v>2</v>
      </c>
      <c r="F484" s="194">
        <v>141</v>
      </c>
      <c r="G484" s="195">
        <v>282</v>
      </c>
      <c r="H484" s="196">
        <f t="shared" si="14"/>
        <v>2</v>
      </c>
      <c r="I484" s="197">
        <v>282</v>
      </c>
      <c r="J484" s="198">
        <f t="shared" si="15"/>
        <v>0</v>
      </c>
      <c r="K484" s="197">
        <v>0</v>
      </c>
      <c r="L484" s="199" t="s">
        <v>833</v>
      </c>
    </row>
    <row r="485" spans="1:14" hidden="1">
      <c r="A485" s="191">
        <v>484</v>
      </c>
      <c r="B485" s="192" t="s">
        <v>301</v>
      </c>
      <c r="C485" s="193" t="s">
        <v>302</v>
      </c>
      <c r="D485" s="193" t="s">
        <v>303</v>
      </c>
      <c r="E485" s="193">
        <v>3</v>
      </c>
      <c r="F485" s="194">
        <v>139.4</v>
      </c>
      <c r="G485" s="195">
        <v>418.20000000000005</v>
      </c>
      <c r="H485" s="196">
        <f t="shared" si="14"/>
        <v>3</v>
      </c>
      <c r="I485" s="197">
        <v>418.20000000000005</v>
      </c>
      <c r="J485" s="198">
        <f t="shared" si="15"/>
        <v>0</v>
      </c>
      <c r="K485" s="197">
        <v>0</v>
      </c>
      <c r="L485" s="199" t="s">
        <v>833</v>
      </c>
    </row>
    <row r="486" spans="1:14" hidden="1">
      <c r="A486" s="191">
        <v>485</v>
      </c>
      <c r="B486" s="192" t="s">
        <v>304</v>
      </c>
      <c r="C486" s="193" t="s">
        <v>305</v>
      </c>
      <c r="D486" s="193" t="s">
        <v>306</v>
      </c>
      <c r="E486" s="193">
        <v>2</v>
      </c>
      <c r="F486" s="194">
        <v>94.2</v>
      </c>
      <c r="G486" s="195">
        <v>188.4</v>
      </c>
      <c r="H486" s="196">
        <f t="shared" si="14"/>
        <v>1</v>
      </c>
      <c r="I486" s="197">
        <v>94.2</v>
      </c>
      <c r="J486" s="198">
        <f t="shared" si="15"/>
        <v>1</v>
      </c>
      <c r="K486" s="197">
        <v>94.2</v>
      </c>
      <c r="L486" s="199" t="s">
        <v>833</v>
      </c>
    </row>
    <row r="487" spans="1:14" hidden="1">
      <c r="A487" s="191">
        <v>486</v>
      </c>
      <c r="B487" s="192" t="s">
        <v>307</v>
      </c>
      <c r="C487" s="193" t="s">
        <v>308</v>
      </c>
      <c r="D487" s="193" t="s">
        <v>309</v>
      </c>
      <c r="E487" s="193">
        <v>3</v>
      </c>
      <c r="F487" s="194">
        <v>93.4</v>
      </c>
      <c r="G487" s="195">
        <v>280.20000000000005</v>
      </c>
      <c r="H487" s="196">
        <f t="shared" si="14"/>
        <v>3.0000000000000004</v>
      </c>
      <c r="I487" s="197">
        <v>280.20000000000005</v>
      </c>
      <c r="J487" s="198">
        <f t="shared" si="15"/>
        <v>0</v>
      </c>
      <c r="K487" s="197">
        <v>0</v>
      </c>
      <c r="L487" s="199" t="s">
        <v>833</v>
      </c>
    </row>
    <row r="488" spans="1:14" hidden="1">
      <c r="A488" s="191">
        <v>487</v>
      </c>
      <c r="B488" s="192" t="s">
        <v>310</v>
      </c>
      <c r="C488" s="193" t="s">
        <v>311</v>
      </c>
      <c r="D488" s="193" t="s">
        <v>312</v>
      </c>
      <c r="E488" s="193">
        <v>4</v>
      </c>
      <c r="F488" s="194">
        <v>100.5</v>
      </c>
      <c r="G488" s="195">
        <v>402</v>
      </c>
      <c r="H488" s="196">
        <f t="shared" si="14"/>
        <v>2</v>
      </c>
      <c r="I488" s="197">
        <v>201</v>
      </c>
      <c r="J488" s="198">
        <f t="shared" si="15"/>
        <v>2</v>
      </c>
      <c r="K488" s="197">
        <v>201</v>
      </c>
      <c r="L488" s="199" t="s">
        <v>833</v>
      </c>
    </row>
    <row r="489" spans="1:14" hidden="1">
      <c r="A489" s="191">
        <v>488</v>
      </c>
      <c r="B489" s="192" t="s">
        <v>313</v>
      </c>
      <c r="C489" s="193" t="s">
        <v>314</v>
      </c>
      <c r="D489" s="193" t="s">
        <v>315</v>
      </c>
      <c r="E489" s="193">
        <v>6</v>
      </c>
      <c r="F489" s="194">
        <v>99.7</v>
      </c>
      <c r="G489" s="195">
        <v>598.20000000000005</v>
      </c>
      <c r="H489" s="196">
        <f t="shared" si="14"/>
        <v>3</v>
      </c>
      <c r="I489" s="197">
        <v>299.10000000000002</v>
      </c>
      <c r="J489" s="198">
        <f t="shared" si="15"/>
        <v>3</v>
      </c>
      <c r="K489" s="197">
        <v>299.10000000000002</v>
      </c>
      <c r="L489" s="199" t="s">
        <v>833</v>
      </c>
      <c r="N489" s="114" t="s">
        <v>98</v>
      </c>
    </row>
    <row r="490" spans="1:14" hidden="1">
      <c r="A490" s="191">
        <v>489</v>
      </c>
      <c r="B490" s="192" t="s">
        <v>1829</v>
      </c>
      <c r="C490" s="193" t="s">
        <v>1830</v>
      </c>
      <c r="D490" s="193" t="s">
        <v>1831</v>
      </c>
      <c r="E490" s="193">
        <v>1</v>
      </c>
      <c r="F490" s="194">
        <v>118.9</v>
      </c>
      <c r="G490" s="195">
        <v>118.9</v>
      </c>
      <c r="H490" s="196">
        <f t="shared" si="14"/>
        <v>0</v>
      </c>
      <c r="I490" s="197">
        <v>0</v>
      </c>
      <c r="J490" s="198">
        <f t="shared" si="15"/>
        <v>1</v>
      </c>
      <c r="K490" s="197">
        <v>118.9</v>
      </c>
      <c r="L490" s="199" t="s">
        <v>833</v>
      </c>
      <c r="M490" s="114" t="s">
        <v>1832</v>
      </c>
      <c r="N490" s="114">
        <v>1</v>
      </c>
    </row>
    <row r="491" spans="1:14" hidden="1">
      <c r="A491" s="191">
        <v>490</v>
      </c>
      <c r="B491" s="192" t="s">
        <v>1833</v>
      </c>
      <c r="C491" s="193" t="s">
        <v>1834</v>
      </c>
      <c r="D491" s="193" t="s">
        <v>1835</v>
      </c>
      <c r="E491" s="193">
        <v>1</v>
      </c>
      <c r="F491" s="194">
        <v>122</v>
      </c>
      <c r="G491" s="195">
        <v>122</v>
      </c>
      <c r="H491" s="196">
        <f t="shared" si="14"/>
        <v>0</v>
      </c>
      <c r="I491" s="197">
        <v>0</v>
      </c>
      <c r="J491" s="198">
        <f t="shared" si="15"/>
        <v>1</v>
      </c>
      <c r="K491" s="197">
        <v>122</v>
      </c>
      <c r="L491" s="199" t="s">
        <v>833</v>
      </c>
    </row>
    <row r="492" spans="1:14" hidden="1">
      <c r="A492" s="191">
        <v>491</v>
      </c>
      <c r="B492" s="192" t="s">
        <v>1836</v>
      </c>
      <c r="C492" s="193" t="s">
        <v>1837</v>
      </c>
      <c r="D492" s="193" t="s">
        <v>1838</v>
      </c>
      <c r="E492" s="193">
        <v>1</v>
      </c>
      <c r="F492" s="194">
        <v>122</v>
      </c>
      <c r="G492" s="195">
        <v>122</v>
      </c>
      <c r="H492" s="196">
        <f t="shared" si="14"/>
        <v>0</v>
      </c>
      <c r="I492" s="197">
        <v>0</v>
      </c>
      <c r="J492" s="198">
        <f t="shared" si="15"/>
        <v>1</v>
      </c>
      <c r="K492" s="197">
        <v>122</v>
      </c>
      <c r="L492" s="199" t="s">
        <v>833</v>
      </c>
    </row>
    <row r="493" spans="1:14" hidden="1">
      <c r="A493" s="191">
        <v>492</v>
      </c>
      <c r="B493" s="192" t="s">
        <v>1839</v>
      </c>
      <c r="C493" s="193" t="s">
        <v>1840</v>
      </c>
      <c r="D493" s="193" t="s">
        <v>1841</v>
      </c>
      <c r="E493" s="193">
        <v>8</v>
      </c>
      <c r="F493" s="194">
        <v>118.5</v>
      </c>
      <c r="G493" s="195">
        <v>948</v>
      </c>
      <c r="H493" s="196">
        <f t="shared" si="14"/>
        <v>3</v>
      </c>
      <c r="I493" s="197">
        <v>355.5</v>
      </c>
      <c r="J493" s="198">
        <f t="shared" si="15"/>
        <v>5</v>
      </c>
      <c r="K493" s="197">
        <v>592.5</v>
      </c>
      <c r="L493" s="199" t="s">
        <v>833</v>
      </c>
    </row>
    <row r="494" spans="1:14" hidden="1">
      <c r="A494" s="191">
        <v>493</v>
      </c>
      <c r="B494" s="192" t="s">
        <v>316</v>
      </c>
      <c r="C494" s="193" t="s">
        <v>317</v>
      </c>
      <c r="D494" s="193" t="s">
        <v>318</v>
      </c>
      <c r="E494" s="193">
        <v>2</v>
      </c>
      <c r="F494" s="194">
        <v>121.4</v>
      </c>
      <c r="G494" s="195">
        <v>242.8</v>
      </c>
      <c r="H494" s="196">
        <f t="shared" si="14"/>
        <v>2</v>
      </c>
      <c r="I494" s="197">
        <v>242.8</v>
      </c>
      <c r="J494" s="198">
        <f t="shared" si="15"/>
        <v>0</v>
      </c>
      <c r="K494" s="197">
        <v>0</v>
      </c>
      <c r="L494" s="199" t="s">
        <v>833</v>
      </c>
    </row>
    <row r="495" spans="1:14" hidden="1">
      <c r="A495" s="191">
        <v>494</v>
      </c>
      <c r="B495" s="192" t="s">
        <v>1842</v>
      </c>
      <c r="C495" s="193" t="s">
        <v>1843</v>
      </c>
      <c r="D495" s="193" t="s">
        <v>1844</v>
      </c>
      <c r="E495" s="193">
        <v>14</v>
      </c>
      <c r="F495" s="194">
        <v>118.5</v>
      </c>
      <c r="G495" s="195">
        <v>1659</v>
      </c>
      <c r="H495" s="196">
        <f t="shared" si="14"/>
        <v>7</v>
      </c>
      <c r="I495" s="197">
        <v>829.5</v>
      </c>
      <c r="J495" s="198">
        <f t="shared" si="15"/>
        <v>7</v>
      </c>
      <c r="K495" s="197">
        <v>829.5</v>
      </c>
      <c r="L495" s="199" t="s">
        <v>833</v>
      </c>
    </row>
    <row r="496" spans="1:14" hidden="1">
      <c r="A496" s="191">
        <v>495</v>
      </c>
      <c r="B496" s="192" t="s">
        <v>1845</v>
      </c>
      <c r="C496" s="193" t="s">
        <v>1846</v>
      </c>
      <c r="D496" s="193" t="s">
        <v>1847</v>
      </c>
      <c r="E496" s="193">
        <v>14</v>
      </c>
      <c r="F496" s="194">
        <v>121.8</v>
      </c>
      <c r="G496" s="195">
        <v>1705.2</v>
      </c>
      <c r="H496" s="196">
        <f t="shared" si="14"/>
        <v>13</v>
      </c>
      <c r="I496" s="197">
        <v>1583.3999999999999</v>
      </c>
      <c r="J496" s="198">
        <f t="shared" si="15"/>
        <v>1.0000000000000016</v>
      </c>
      <c r="K496" s="197">
        <v>121.80000000000018</v>
      </c>
      <c r="L496" s="199" t="s">
        <v>833</v>
      </c>
    </row>
    <row r="497" spans="1:12" hidden="1">
      <c r="A497" s="191">
        <v>496</v>
      </c>
      <c r="B497" s="192" t="s">
        <v>1848</v>
      </c>
      <c r="C497" s="193" t="s">
        <v>1849</v>
      </c>
      <c r="D497" s="193" t="s">
        <v>1850</v>
      </c>
      <c r="E497" s="193">
        <v>4</v>
      </c>
      <c r="F497" s="194">
        <v>116.8</v>
      </c>
      <c r="G497" s="195">
        <v>467.2</v>
      </c>
      <c r="H497" s="196">
        <f t="shared" si="14"/>
        <v>2</v>
      </c>
      <c r="I497" s="197">
        <v>233.6</v>
      </c>
      <c r="J497" s="198">
        <f t="shared" si="15"/>
        <v>2</v>
      </c>
      <c r="K497" s="197">
        <v>233.6</v>
      </c>
      <c r="L497" s="199" t="s">
        <v>833</v>
      </c>
    </row>
    <row r="498" spans="1:12" hidden="1">
      <c r="A498" s="191">
        <v>497</v>
      </c>
      <c r="B498" s="192" t="s">
        <v>1851</v>
      </c>
      <c r="C498" s="193" t="s">
        <v>1852</v>
      </c>
      <c r="D498" s="193" t="s">
        <v>1853</v>
      </c>
      <c r="E498" s="193">
        <v>1</v>
      </c>
      <c r="F498" s="194">
        <v>110.5</v>
      </c>
      <c r="G498" s="195">
        <v>110.5</v>
      </c>
      <c r="H498" s="196">
        <f t="shared" si="14"/>
        <v>1</v>
      </c>
      <c r="I498" s="197">
        <v>110.5</v>
      </c>
      <c r="J498" s="198">
        <f t="shared" si="15"/>
        <v>0</v>
      </c>
      <c r="K498" s="197">
        <v>0</v>
      </c>
      <c r="L498" s="199" t="s">
        <v>833</v>
      </c>
    </row>
    <row r="499" spans="1:12" hidden="1">
      <c r="A499" s="191">
        <v>498</v>
      </c>
      <c r="B499" s="192" t="s">
        <v>1854</v>
      </c>
      <c r="C499" s="193" t="s">
        <v>1832</v>
      </c>
      <c r="D499" s="193" t="s">
        <v>1855</v>
      </c>
      <c r="E499" s="193">
        <v>4</v>
      </c>
      <c r="F499" s="194">
        <v>112.2</v>
      </c>
      <c r="G499" s="195">
        <v>448.8</v>
      </c>
      <c r="H499" s="196">
        <f t="shared" si="14"/>
        <v>4</v>
      </c>
      <c r="I499" s="197">
        <v>448.8</v>
      </c>
      <c r="J499" s="198">
        <f t="shared" si="15"/>
        <v>0</v>
      </c>
      <c r="K499" s="197">
        <v>0</v>
      </c>
      <c r="L499" s="199" t="s">
        <v>833</v>
      </c>
    </row>
    <row r="500" spans="1:12" hidden="1">
      <c r="A500" s="191">
        <v>499</v>
      </c>
      <c r="B500" s="192" t="s">
        <v>1856</v>
      </c>
      <c r="C500" s="193" t="s">
        <v>1857</v>
      </c>
      <c r="D500" s="193" t="s">
        <v>1858</v>
      </c>
      <c r="E500" s="193">
        <v>4</v>
      </c>
      <c r="F500" s="194">
        <v>115.5</v>
      </c>
      <c r="G500" s="195">
        <v>462</v>
      </c>
      <c r="H500" s="196">
        <f t="shared" si="14"/>
        <v>3</v>
      </c>
      <c r="I500" s="197">
        <v>346.5</v>
      </c>
      <c r="J500" s="198">
        <f t="shared" si="15"/>
        <v>1</v>
      </c>
      <c r="K500" s="197">
        <v>115.5</v>
      </c>
      <c r="L500" s="199" t="s">
        <v>833</v>
      </c>
    </row>
    <row r="501" spans="1:12" hidden="1">
      <c r="A501" s="191">
        <v>500</v>
      </c>
      <c r="B501" s="192" t="s">
        <v>1859</v>
      </c>
      <c r="C501" s="193" t="s">
        <v>1860</v>
      </c>
      <c r="D501" s="193" t="s">
        <v>1861</v>
      </c>
      <c r="E501" s="193">
        <v>2</v>
      </c>
      <c r="F501" s="194">
        <v>112.2</v>
      </c>
      <c r="G501" s="195">
        <v>224.4</v>
      </c>
      <c r="H501" s="196">
        <f t="shared" si="14"/>
        <v>2</v>
      </c>
      <c r="I501" s="197">
        <v>224.4</v>
      </c>
      <c r="J501" s="198">
        <f t="shared" si="15"/>
        <v>0</v>
      </c>
      <c r="K501" s="197">
        <v>0</v>
      </c>
      <c r="L501" s="199" t="s">
        <v>833</v>
      </c>
    </row>
    <row r="502" spans="1:12" hidden="1">
      <c r="A502" s="191">
        <v>501</v>
      </c>
      <c r="B502" s="192" t="s">
        <v>1862</v>
      </c>
      <c r="C502" s="193" t="s">
        <v>1863</v>
      </c>
      <c r="D502" s="193" t="s">
        <v>1864</v>
      </c>
      <c r="E502" s="193">
        <v>1</v>
      </c>
      <c r="F502" s="194">
        <v>110.5</v>
      </c>
      <c r="G502" s="195">
        <v>110.5</v>
      </c>
      <c r="H502" s="196">
        <f t="shared" si="14"/>
        <v>1</v>
      </c>
      <c r="I502" s="197">
        <v>110.5</v>
      </c>
      <c r="J502" s="198">
        <f t="shared" si="15"/>
        <v>0</v>
      </c>
      <c r="K502" s="197">
        <v>0</v>
      </c>
      <c r="L502" s="199" t="s">
        <v>833</v>
      </c>
    </row>
    <row r="503" spans="1:12" hidden="1">
      <c r="A503" s="191">
        <v>502</v>
      </c>
      <c r="B503" s="192" t="s">
        <v>1865</v>
      </c>
      <c r="C503" s="193" t="s">
        <v>1866</v>
      </c>
      <c r="D503" s="193" t="s">
        <v>1867</v>
      </c>
      <c r="E503" s="193">
        <v>3</v>
      </c>
      <c r="F503" s="194">
        <v>116.8</v>
      </c>
      <c r="G503" s="195">
        <v>350.4</v>
      </c>
      <c r="H503" s="196">
        <f t="shared" si="14"/>
        <v>3</v>
      </c>
      <c r="I503" s="197">
        <v>350.4</v>
      </c>
      <c r="J503" s="198">
        <f t="shared" si="15"/>
        <v>0</v>
      </c>
      <c r="K503" s="197">
        <v>0</v>
      </c>
      <c r="L503" s="199" t="s">
        <v>833</v>
      </c>
    </row>
    <row r="504" spans="1:12" hidden="1">
      <c r="A504" s="191">
        <v>503</v>
      </c>
      <c r="B504" s="192" t="s">
        <v>1868</v>
      </c>
      <c r="C504" s="193" t="s">
        <v>1869</v>
      </c>
      <c r="D504" s="193" t="s">
        <v>1870</v>
      </c>
      <c r="E504" s="193">
        <v>1</v>
      </c>
      <c r="F504" s="194">
        <v>24.7</v>
      </c>
      <c r="G504" s="195">
        <v>24.7</v>
      </c>
      <c r="H504" s="196">
        <f t="shared" si="14"/>
        <v>0</v>
      </c>
      <c r="I504" s="197">
        <v>0</v>
      </c>
      <c r="J504" s="198">
        <f t="shared" si="15"/>
        <v>1</v>
      </c>
      <c r="K504" s="197">
        <v>24.7</v>
      </c>
      <c r="L504" s="199" t="s">
        <v>833</v>
      </c>
    </row>
    <row r="505" spans="1:12" hidden="1">
      <c r="A505" s="191">
        <v>504</v>
      </c>
      <c r="B505" s="192" t="s">
        <v>1871</v>
      </c>
      <c r="C505" s="193" t="s">
        <v>1872</v>
      </c>
      <c r="D505" s="193" t="s">
        <v>1873</v>
      </c>
      <c r="E505" s="193">
        <v>4</v>
      </c>
      <c r="F505" s="194">
        <v>21.1</v>
      </c>
      <c r="G505" s="195">
        <v>84.4</v>
      </c>
      <c r="H505" s="196">
        <f t="shared" si="14"/>
        <v>0</v>
      </c>
      <c r="I505" s="197">
        <v>0</v>
      </c>
      <c r="J505" s="198">
        <f t="shared" si="15"/>
        <v>4</v>
      </c>
      <c r="K505" s="197">
        <v>84.4</v>
      </c>
      <c r="L505" s="199" t="s">
        <v>833</v>
      </c>
    </row>
    <row r="506" spans="1:12" hidden="1">
      <c r="A506" s="191">
        <v>505</v>
      </c>
      <c r="B506" s="192" t="s">
        <v>1874</v>
      </c>
      <c r="C506" s="193" t="s">
        <v>1875</v>
      </c>
      <c r="D506" s="193" t="s">
        <v>1876</v>
      </c>
      <c r="E506" s="193">
        <v>1</v>
      </c>
      <c r="F506" s="194">
        <v>19.399999999999999</v>
      </c>
      <c r="G506" s="195">
        <v>19.399999999999999</v>
      </c>
      <c r="H506" s="196">
        <f t="shared" si="14"/>
        <v>0</v>
      </c>
      <c r="I506" s="197">
        <v>0</v>
      </c>
      <c r="J506" s="198">
        <f t="shared" si="15"/>
        <v>1</v>
      </c>
      <c r="K506" s="197">
        <v>19.399999999999999</v>
      </c>
      <c r="L506" s="199" t="s">
        <v>833</v>
      </c>
    </row>
    <row r="507" spans="1:12" hidden="1">
      <c r="A507" s="191">
        <v>506</v>
      </c>
      <c r="B507" s="192" t="s">
        <v>1877</v>
      </c>
      <c r="C507" s="193" t="s">
        <v>1878</v>
      </c>
      <c r="D507" s="193" t="s">
        <v>1879</v>
      </c>
      <c r="E507" s="193">
        <v>7</v>
      </c>
      <c r="F507" s="194">
        <v>14.9</v>
      </c>
      <c r="G507" s="195">
        <v>104.3</v>
      </c>
      <c r="H507" s="196">
        <f t="shared" si="14"/>
        <v>0</v>
      </c>
      <c r="I507" s="197">
        <v>0</v>
      </c>
      <c r="J507" s="198">
        <f t="shared" si="15"/>
        <v>7</v>
      </c>
      <c r="K507" s="197">
        <v>104.3</v>
      </c>
      <c r="L507" s="199" t="s">
        <v>833</v>
      </c>
    </row>
    <row r="508" spans="1:12" hidden="1">
      <c r="A508" s="191">
        <v>507</v>
      </c>
      <c r="B508" s="192" t="s">
        <v>1880</v>
      </c>
      <c r="C508" s="193" t="s">
        <v>1881</v>
      </c>
      <c r="D508" s="193" t="s">
        <v>1882</v>
      </c>
      <c r="E508" s="193">
        <v>18</v>
      </c>
      <c r="F508" s="194">
        <v>4.8</v>
      </c>
      <c r="G508" s="195">
        <v>86.399999999999991</v>
      </c>
      <c r="H508" s="196">
        <f t="shared" si="14"/>
        <v>0</v>
      </c>
      <c r="I508" s="197">
        <v>0</v>
      </c>
      <c r="J508" s="198">
        <f t="shared" si="15"/>
        <v>18</v>
      </c>
      <c r="K508" s="197">
        <v>86.399999999999991</v>
      </c>
      <c r="L508" s="199" t="s">
        <v>833</v>
      </c>
    </row>
    <row r="509" spans="1:12" hidden="1">
      <c r="A509" s="191">
        <v>508</v>
      </c>
      <c r="B509" s="192" t="s">
        <v>1883</v>
      </c>
      <c r="C509" s="193" t="s">
        <v>1884</v>
      </c>
      <c r="D509" s="193" t="s">
        <v>1885</v>
      </c>
      <c r="E509" s="193">
        <v>2</v>
      </c>
      <c r="F509" s="194">
        <v>221.7</v>
      </c>
      <c r="G509" s="195">
        <v>443.4</v>
      </c>
      <c r="H509" s="196">
        <f t="shared" si="14"/>
        <v>0</v>
      </c>
      <c r="I509" s="197">
        <v>0</v>
      </c>
      <c r="J509" s="198">
        <f t="shared" si="15"/>
        <v>2</v>
      </c>
      <c r="K509" s="197">
        <v>443.4</v>
      </c>
      <c r="L509" s="199" t="s">
        <v>634</v>
      </c>
    </row>
    <row r="510" spans="1:12" hidden="1">
      <c r="A510" s="191">
        <v>509</v>
      </c>
      <c r="B510" s="192" t="s">
        <v>319</v>
      </c>
      <c r="C510" s="193" t="s">
        <v>320</v>
      </c>
      <c r="D510" s="193" t="s">
        <v>321</v>
      </c>
      <c r="E510" s="193">
        <v>2</v>
      </c>
      <c r="F510" s="194">
        <v>237.2</v>
      </c>
      <c r="G510" s="195">
        <v>474.4</v>
      </c>
      <c r="H510" s="196">
        <f t="shared" si="14"/>
        <v>2</v>
      </c>
      <c r="I510" s="197">
        <v>474.4</v>
      </c>
      <c r="J510" s="198">
        <f t="shared" si="15"/>
        <v>0</v>
      </c>
      <c r="K510" s="197">
        <v>0</v>
      </c>
      <c r="L510" s="199" t="s">
        <v>634</v>
      </c>
    </row>
    <row r="511" spans="1:12" hidden="1">
      <c r="A511" s="191">
        <v>510</v>
      </c>
      <c r="B511" s="192" t="s">
        <v>322</v>
      </c>
      <c r="C511" s="193" t="s">
        <v>323</v>
      </c>
      <c r="D511" s="193" t="s">
        <v>324</v>
      </c>
      <c r="E511" s="193">
        <v>4</v>
      </c>
      <c r="F511" s="194">
        <v>238.9</v>
      </c>
      <c r="G511" s="195">
        <v>955.6</v>
      </c>
      <c r="H511" s="196">
        <f t="shared" si="14"/>
        <v>4</v>
      </c>
      <c r="I511" s="197">
        <v>955.6</v>
      </c>
      <c r="J511" s="198">
        <f t="shared" si="15"/>
        <v>0</v>
      </c>
      <c r="K511" s="197">
        <v>0</v>
      </c>
      <c r="L511" s="199" t="s">
        <v>634</v>
      </c>
    </row>
    <row r="512" spans="1:12" hidden="1">
      <c r="A512" s="191">
        <v>511</v>
      </c>
      <c r="B512" s="192" t="s">
        <v>1886</v>
      </c>
      <c r="C512" s="193" t="s">
        <v>1887</v>
      </c>
      <c r="D512" s="193" t="s">
        <v>1888</v>
      </c>
      <c r="E512" s="193">
        <v>2</v>
      </c>
      <c r="F512" s="194">
        <v>157.4</v>
      </c>
      <c r="G512" s="195">
        <v>314.8</v>
      </c>
      <c r="H512" s="196">
        <f t="shared" si="14"/>
        <v>0</v>
      </c>
      <c r="I512" s="197">
        <v>0</v>
      </c>
      <c r="J512" s="198">
        <f t="shared" si="15"/>
        <v>2</v>
      </c>
      <c r="K512" s="197">
        <v>314.8</v>
      </c>
      <c r="L512" s="199" t="s">
        <v>634</v>
      </c>
    </row>
    <row r="513" spans="1:12" hidden="1">
      <c r="A513" s="191">
        <v>512</v>
      </c>
      <c r="B513" s="192" t="s">
        <v>1889</v>
      </c>
      <c r="C513" s="193" t="s">
        <v>1890</v>
      </c>
      <c r="D513" s="193" t="s">
        <v>1891</v>
      </c>
      <c r="E513" s="193">
        <v>1</v>
      </c>
      <c r="F513" s="194">
        <v>103.2</v>
      </c>
      <c r="G513" s="195">
        <v>103.2</v>
      </c>
      <c r="H513" s="196">
        <f t="shared" si="14"/>
        <v>0</v>
      </c>
      <c r="I513" s="197">
        <v>0</v>
      </c>
      <c r="J513" s="198">
        <f t="shared" si="15"/>
        <v>1</v>
      </c>
      <c r="K513" s="197">
        <v>103.2</v>
      </c>
      <c r="L513" s="199" t="s">
        <v>634</v>
      </c>
    </row>
    <row r="514" spans="1:12" hidden="1">
      <c r="A514" s="191">
        <v>513</v>
      </c>
      <c r="B514" s="192" t="s">
        <v>1892</v>
      </c>
      <c r="C514" s="193" t="s">
        <v>1893</v>
      </c>
      <c r="D514" s="193" t="s">
        <v>1894</v>
      </c>
      <c r="E514" s="193">
        <v>2</v>
      </c>
      <c r="F514" s="194">
        <v>87.4</v>
      </c>
      <c r="G514" s="195">
        <v>174.8</v>
      </c>
      <c r="H514" s="196">
        <f t="shared" si="14"/>
        <v>0</v>
      </c>
      <c r="I514" s="197">
        <v>0</v>
      </c>
      <c r="J514" s="198">
        <f t="shared" si="15"/>
        <v>2</v>
      </c>
      <c r="K514" s="197">
        <v>174.8</v>
      </c>
      <c r="L514" s="199" t="s">
        <v>634</v>
      </c>
    </row>
    <row r="515" spans="1:12" hidden="1">
      <c r="A515" s="191">
        <v>514</v>
      </c>
      <c r="B515" s="192" t="s">
        <v>1895</v>
      </c>
      <c r="C515" s="193" t="s">
        <v>1896</v>
      </c>
      <c r="D515" s="193" t="s">
        <v>1897</v>
      </c>
      <c r="E515" s="193">
        <v>1</v>
      </c>
      <c r="F515" s="194">
        <v>103.2</v>
      </c>
      <c r="G515" s="195">
        <v>103.2</v>
      </c>
      <c r="H515" s="196">
        <f t="shared" ref="H515:H578" si="16">I515/F515</f>
        <v>0</v>
      </c>
      <c r="I515" s="197">
        <v>0</v>
      </c>
      <c r="J515" s="198">
        <f t="shared" ref="J515:J578" si="17">K515/F515</f>
        <v>1</v>
      </c>
      <c r="K515" s="197">
        <v>103.2</v>
      </c>
      <c r="L515" s="199" t="s">
        <v>634</v>
      </c>
    </row>
    <row r="516" spans="1:12" hidden="1">
      <c r="A516" s="191">
        <v>515</v>
      </c>
      <c r="B516" s="192" t="s">
        <v>1898</v>
      </c>
      <c r="C516" s="193" t="s">
        <v>1899</v>
      </c>
      <c r="D516" s="193" t="s">
        <v>1900</v>
      </c>
      <c r="E516" s="193">
        <v>10</v>
      </c>
      <c r="F516" s="194">
        <v>235.1</v>
      </c>
      <c r="G516" s="195">
        <v>2351</v>
      </c>
      <c r="H516" s="196">
        <f t="shared" si="16"/>
        <v>5</v>
      </c>
      <c r="I516" s="197">
        <v>1175.5</v>
      </c>
      <c r="J516" s="198">
        <f t="shared" si="17"/>
        <v>5</v>
      </c>
      <c r="K516" s="197">
        <v>1175.5</v>
      </c>
      <c r="L516" s="199" t="s">
        <v>634</v>
      </c>
    </row>
    <row r="517" spans="1:12" hidden="1">
      <c r="A517" s="191">
        <v>516</v>
      </c>
      <c r="B517" s="192" t="s">
        <v>440</v>
      </c>
      <c r="C517" s="193" t="s">
        <v>441</v>
      </c>
      <c r="D517" s="193" t="s">
        <v>442</v>
      </c>
      <c r="E517" s="193">
        <v>10</v>
      </c>
      <c r="F517" s="194">
        <v>232.1</v>
      </c>
      <c r="G517" s="195">
        <v>2321</v>
      </c>
      <c r="H517" s="196">
        <f t="shared" si="16"/>
        <v>10</v>
      </c>
      <c r="I517" s="197">
        <v>2321</v>
      </c>
      <c r="J517" s="198">
        <f t="shared" si="17"/>
        <v>0</v>
      </c>
      <c r="K517" s="197">
        <v>0</v>
      </c>
      <c r="L517" s="199" t="s">
        <v>634</v>
      </c>
    </row>
    <row r="518" spans="1:12" hidden="1">
      <c r="A518" s="191">
        <v>517</v>
      </c>
      <c r="B518" s="192" t="s">
        <v>443</v>
      </c>
      <c r="C518" s="193" t="s">
        <v>444</v>
      </c>
      <c r="D518" s="193" t="s">
        <v>445</v>
      </c>
      <c r="E518" s="193">
        <v>4</v>
      </c>
      <c r="F518" s="194">
        <v>239</v>
      </c>
      <c r="G518" s="195">
        <v>956</v>
      </c>
      <c r="H518" s="196">
        <f t="shared" si="16"/>
        <v>4</v>
      </c>
      <c r="I518" s="197">
        <v>956</v>
      </c>
      <c r="J518" s="198">
        <f t="shared" si="17"/>
        <v>0</v>
      </c>
      <c r="K518" s="197">
        <v>0</v>
      </c>
      <c r="L518" s="199" t="s">
        <v>634</v>
      </c>
    </row>
    <row r="519" spans="1:12" hidden="1">
      <c r="A519" s="191">
        <v>518</v>
      </c>
      <c r="B519" s="192" t="s">
        <v>446</v>
      </c>
      <c r="C519" s="193" t="s">
        <v>447</v>
      </c>
      <c r="D519" s="193" t="s">
        <v>448</v>
      </c>
      <c r="E519" s="193">
        <v>2</v>
      </c>
      <c r="F519" s="194">
        <v>228.8</v>
      </c>
      <c r="G519" s="195">
        <v>457.6</v>
      </c>
      <c r="H519" s="196">
        <f t="shared" si="16"/>
        <v>2</v>
      </c>
      <c r="I519" s="197">
        <v>457.6</v>
      </c>
      <c r="J519" s="198">
        <f t="shared" si="17"/>
        <v>0</v>
      </c>
      <c r="K519" s="197">
        <v>0</v>
      </c>
      <c r="L519" s="199" t="s">
        <v>634</v>
      </c>
    </row>
    <row r="520" spans="1:12" hidden="1">
      <c r="A520" s="191">
        <v>519</v>
      </c>
      <c r="B520" s="192" t="s">
        <v>325</v>
      </c>
      <c r="C520" s="193" t="s">
        <v>326</v>
      </c>
      <c r="D520" s="193" t="s">
        <v>327</v>
      </c>
      <c r="E520" s="193">
        <v>2</v>
      </c>
      <c r="F520" s="194">
        <v>375.5</v>
      </c>
      <c r="G520" s="195">
        <v>751</v>
      </c>
      <c r="H520" s="196">
        <f t="shared" si="16"/>
        <v>2</v>
      </c>
      <c r="I520" s="197">
        <v>751</v>
      </c>
      <c r="J520" s="198">
        <f t="shared" si="17"/>
        <v>0</v>
      </c>
      <c r="K520" s="197">
        <v>0</v>
      </c>
      <c r="L520" s="199" t="s">
        <v>634</v>
      </c>
    </row>
    <row r="521" spans="1:12" hidden="1">
      <c r="A521" s="191">
        <v>520</v>
      </c>
      <c r="B521" s="192" t="s">
        <v>328</v>
      </c>
      <c r="C521" s="193" t="s">
        <v>329</v>
      </c>
      <c r="D521" s="193" t="s">
        <v>330</v>
      </c>
      <c r="E521" s="193">
        <v>1</v>
      </c>
      <c r="F521" s="194">
        <v>172.7</v>
      </c>
      <c r="G521" s="195">
        <v>172.7</v>
      </c>
      <c r="H521" s="196">
        <f t="shared" si="16"/>
        <v>1</v>
      </c>
      <c r="I521" s="197">
        <v>172.7</v>
      </c>
      <c r="J521" s="198">
        <f t="shared" si="17"/>
        <v>0</v>
      </c>
      <c r="K521" s="197">
        <v>0</v>
      </c>
      <c r="L521" s="199" t="s">
        <v>634</v>
      </c>
    </row>
    <row r="522" spans="1:12" hidden="1">
      <c r="A522" s="191">
        <v>521</v>
      </c>
      <c r="B522" s="192" t="s">
        <v>331</v>
      </c>
      <c r="C522" s="193" t="s">
        <v>332</v>
      </c>
      <c r="D522" s="193" t="s">
        <v>333</v>
      </c>
      <c r="E522" s="193">
        <v>1</v>
      </c>
      <c r="F522" s="194">
        <v>180.9</v>
      </c>
      <c r="G522" s="195">
        <v>180.9</v>
      </c>
      <c r="H522" s="196">
        <f t="shared" si="16"/>
        <v>1</v>
      </c>
      <c r="I522" s="197">
        <v>180.9</v>
      </c>
      <c r="J522" s="198">
        <f t="shared" si="17"/>
        <v>0</v>
      </c>
      <c r="K522" s="197">
        <v>0</v>
      </c>
      <c r="L522" s="199" t="s">
        <v>634</v>
      </c>
    </row>
    <row r="523" spans="1:12" hidden="1">
      <c r="A523" s="191">
        <v>522</v>
      </c>
      <c r="B523" s="192" t="s">
        <v>334</v>
      </c>
      <c r="C523" s="193" t="s">
        <v>335</v>
      </c>
      <c r="D523" s="193" t="s">
        <v>336</v>
      </c>
      <c r="E523" s="193">
        <v>1</v>
      </c>
      <c r="F523" s="194">
        <v>179.9</v>
      </c>
      <c r="G523" s="195">
        <v>179.9</v>
      </c>
      <c r="H523" s="196">
        <f t="shared" si="16"/>
        <v>1</v>
      </c>
      <c r="I523" s="197">
        <v>179.9</v>
      </c>
      <c r="J523" s="198">
        <f t="shared" si="17"/>
        <v>0</v>
      </c>
      <c r="K523" s="197">
        <v>0</v>
      </c>
      <c r="L523" s="199" t="s">
        <v>634</v>
      </c>
    </row>
    <row r="524" spans="1:12" hidden="1">
      <c r="A524" s="191">
        <v>523</v>
      </c>
      <c r="B524" s="192" t="s">
        <v>1901</v>
      </c>
      <c r="C524" s="193" t="s">
        <v>1902</v>
      </c>
      <c r="D524" s="193" t="s">
        <v>1903</v>
      </c>
      <c r="E524" s="193">
        <v>1</v>
      </c>
      <c r="F524" s="194">
        <v>211.3</v>
      </c>
      <c r="G524" s="195">
        <v>211.3</v>
      </c>
      <c r="H524" s="196">
        <f t="shared" si="16"/>
        <v>0</v>
      </c>
      <c r="I524" s="197">
        <v>0</v>
      </c>
      <c r="J524" s="198">
        <f t="shared" si="17"/>
        <v>1</v>
      </c>
      <c r="K524" s="197">
        <v>211.3</v>
      </c>
      <c r="L524" s="199" t="s">
        <v>634</v>
      </c>
    </row>
    <row r="525" spans="1:12" hidden="1">
      <c r="A525" s="191">
        <v>524</v>
      </c>
      <c r="B525" s="192" t="s">
        <v>1904</v>
      </c>
      <c r="C525" s="193" t="s">
        <v>1905</v>
      </c>
      <c r="D525" s="193" t="s">
        <v>1906</v>
      </c>
      <c r="E525" s="193">
        <v>2</v>
      </c>
      <c r="F525" s="194">
        <v>213.4</v>
      </c>
      <c r="G525" s="195">
        <v>426.8</v>
      </c>
      <c r="H525" s="196">
        <f t="shared" si="16"/>
        <v>0</v>
      </c>
      <c r="I525" s="197">
        <v>0</v>
      </c>
      <c r="J525" s="198">
        <f t="shared" si="17"/>
        <v>2</v>
      </c>
      <c r="K525" s="197">
        <v>426.8</v>
      </c>
      <c r="L525" s="199" t="s">
        <v>634</v>
      </c>
    </row>
    <row r="526" spans="1:12" hidden="1">
      <c r="A526" s="191">
        <v>525</v>
      </c>
      <c r="B526" s="192" t="s">
        <v>1907</v>
      </c>
      <c r="C526" s="193" t="s">
        <v>1908</v>
      </c>
      <c r="D526" s="193" t="s">
        <v>1909</v>
      </c>
      <c r="E526" s="193">
        <v>1</v>
      </c>
      <c r="F526" s="194">
        <v>211.3</v>
      </c>
      <c r="G526" s="195">
        <v>211.3</v>
      </c>
      <c r="H526" s="196">
        <f t="shared" si="16"/>
        <v>0</v>
      </c>
      <c r="I526" s="197">
        <v>0</v>
      </c>
      <c r="J526" s="198">
        <f t="shared" si="17"/>
        <v>1</v>
      </c>
      <c r="K526" s="197">
        <v>211.3</v>
      </c>
      <c r="L526" s="199" t="s">
        <v>634</v>
      </c>
    </row>
    <row r="527" spans="1:12" hidden="1">
      <c r="A527" s="191">
        <v>526</v>
      </c>
      <c r="B527" s="192" t="s">
        <v>1910</v>
      </c>
      <c r="C527" s="193" t="s">
        <v>1911</v>
      </c>
      <c r="D527" s="193" t="s">
        <v>1912</v>
      </c>
      <c r="E527" s="193">
        <v>12</v>
      </c>
      <c r="F527" s="194">
        <v>45.2</v>
      </c>
      <c r="G527" s="195">
        <v>542.40000000000009</v>
      </c>
      <c r="H527" s="196">
        <f t="shared" si="16"/>
        <v>8</v>
      </c>
      <c r="I527" s="197">
        <v>361.6</v>
      </c>
      <c r="J527" s="198">
        <f t="shared" si="17"/>
        <v>4.0000000000000009</v>
      </c>
      <c r="K527" s="197">
        <v>180.80000000000007</v>
      </c>
      <c r="L527" s="199" t="s">
        <v>634</v>
      </c>
    </row>
    <row r="528" spans="1:12" hidden="1">
      <c r="A528" s="191">
        <v>527</v>
      </c>
      <c r="B528" s="192" t="s">
        <v>1913</v>
      </c>
      <c r="C528" s="193" t="s">
        <v>1914</v>
      </c>
      <c r="D528" s="193" t="s">
        <v>1915</v>
      </c>
      <c r="E528" s="193">
        <v>2</v>
      </c>
      <c r="F528" s="194">
        <v>102.9</v>
      </c>
      <c r="G528" s="195">
        <v>205.8</v>
      </c>
      <c r="H528" s="196">
        <f t="shared" si="16"/>
        <v>2</v>
      </c>
      <c r="I528" s="197">
        <v>205.8</v>
      </c>
      <c r="J528" s="198">
        <f t="shared" si="17"/>
        <v>0</v>
      </c>
      <c r="K528" s="197">
        <v>0</v>
      </c>
      <c r="L528" s="199" t="s">
        <v>634</v>
      </c>
    </row>
    <row r="529" spans="1:12" hidden="1">
      <c r="A529" s="191">
        <v>528</v>
      </c>
      <c r="B529" s="192" t="s">
        <v>1916</v>
      </c>
      <c r="C529" s="193" t="s">
        <v>1917</v>
      </c>
      <c r="D529" s="193" t="s">
        <v>1918</v>
      </c>
      <c r="E529" s="193">
        <v>2</v>
      </c>
      <c r="F529" s="194">
        <v>105.7</v>
      </c>
      <c r="G529" s="195">
        <v>211.4</v>
      </c>
      <c r="H529" s="196">
        <f t="shared" si="16"/>
        <v>2</v>
      </c>
      <c r="I529" s="197">
        <v>211.4</v>
      </c>
      <c r="J529" s="198">
        <f t="shared" si="17"/>
        <v>0</v>
      </c>
      <c r="K529" s="197">
        <v>0</v>
      </c>
      <c r="L529" s="199" t="s">
        <v>634</v>
      </c>
    </row>
    <row r="530" spans="1:12" hidden="1">
      <c r="A530" s="191">
        <v>529</v>
      </c>
      <c r="B530" s="192" t="s">
        <v>1919</v>
      </c>
      <c r="C530" s="193" t="s">
        <v>1920</v>
      </c>
      <c r="D530" s="193" t="s">
        <v>1921</v>
      </c>
      <c r="E530" s="193">
        <v>2</v>
      </c>
      <c r="F530" s="194">
        <v>44.8</v>
      </c>
      <c r="G530" s="195">
        <v>89.6</v>
      </c>
      <c r="H530" s="196">
        <f t="shared" si="16"/>
        <v>2</v>
      </c>
      <c r="I530" s="197">
        <v>89.6</v>
      </c>
      <c r="J530" s="198">
        <f t="shared" si="17"/>
        <v>0</v>
      </c>
      <c r="K530" s="197">
        <v>0</v>
      </c>
      <c r="L530" s="199" t="s">
        <v>634</v>
      </c>
    </row>
    <row r="531" spans="1:12" hidden="1">
      <c r="A531" s="191">
        <v>530</v>
      </c>
      <c r="B531" s="192" t="s">
        <v>1922</v>
      </c>
      <c r="C531" s="193" t="s">
        <v>1923</v>
      </c>
      <c r="D531" s="193" t="s">
        <v>1924</v>
      </c>
      <c r="E531" s="193">
        <v>3</v>
      </c>
      <c r="F531" s="194">
        <v>45.8</v>
      </c>
      <c r="G531" s="195">
        <v>137.39999999999998</v>
      </c>
      <c r="H531" s="196">
        <f t="shared" si="16"/>
        <v>2.9999999999999996</v>
      </c>
      <c r="I531" s="197">
        <v>137.39999999999998</v>
      </c>
      <c r="J531" s="198">
        <f t="shared" si="17"/>
        <v>0</v>
      </c>
      <c r="K531" s="197">
        <v>0</v>
      </c>
      <c r="L531" s="199" t="s">
        <v>634</v>
      </c>
    </row>
    <row r="532" spans="1:12" hidden="1">
      <c r="A532" s="191">
        <v>531</v>
      </c>
      <c r="B532" s="192" t="s">
        <v>1925</v>
      </c>
      <c r="C532" s="193" t="s">
        <v>1926</v>
      </c>
      <c r="D532" s="193" t="s">
        <v>1927</v>
      </c>
      <c r="E532" s="193">
        <v>4</v>
      </c>
      <c r="F532" s="194">
        <v>47.3</v>
      </c>
      <c r="G532" s="195">
        <v>189.2</v>
      </c>
      <c r="H532" s="196">
        <f t="shared" si="16"/>
        <v>4</v>
      </c>
      <c r="I532" s="197">
        <v>189.2</v>
      </c>
      <c r="J532" s="198">
        <f t="shared" si="17"/>
        <v>0</v>
      </c>
      <c r="K532" s="197">
        <v>0</v>
      </c>
      <c r="L532" s="199" t="s">
        <v>634</v>
      </c>
    </row>
    <row r="533" spans="1:12" hidden="1">
      <c r="A533" s="191">
        <v>532</v>
      </c>
      <c r="B533" s="192" t="s">
        <v>1928</v>
      </c>
      <c r="C533" s="193" t="s">
        <v>1929</v>
      </c>
      <c r="D533" s="193" t="s">
        <v>1930</v>
      </c>
      <c r="E533" s="193">
        <v>4</v>
      </c>
      <c r="F533" s="194">
        <v>52.9</v>
      </c>
      <c r="G533" s="195">
        <v>211.6</v>
      </c>
      <c r="H533" s="196">
        <f t="shared" si="16"/>
        <v>4</v>
      </c>
      <c r="I533" s="197">
        <v>211.6</v>
      </c>
      <c r="J533" s="198">
        <f t="shared" si="17"/>
        <v>0</v>
      </c>
      <c r="K533" s="197">
        <v>0</v>
      </c>
      <c r="L533" s="199" t="s">
        <v>634</v>
      </c>
    </row>
    <row r="534" spans="1:12" hidden="1">
      <c r="A534" s="191">
        <v>533</v>
      </c>
      <c r="B534" s="192" t="s">
        <v>1931</v>
      </c>
      <c r="C534" s="193" t="s">
        <v>1932</v>
      </c>
      <c r="D534" s="193" t="s">
        <v>1933</v>
      </c>
      <c r="E534" s="193">
        <v>2</v>
      </c>
      <c r="F534" s="194">
        <v>51</v>
      </c>
      <c r="G534" s="195">
        <v>102</v>
      </c>
      <c r="H534" s="196">
        <f t="shared" si="16"/>
        <v>2</v>
      </c>
      <c r="I534" s="197">
        <v>102</v>
      </c>
      <c r="J534" s="198">
        <f t="shared" si="17"/>
        <v>0</v>
      </c>
      <c r="K534" s="197">
        <v>0</v>
      </c>
      <c r="L534" s="199" t="s">
        <v>634</v>
      </c>
    </row>
    <row r="535" spans="1:12" hidden="1">
      <c r="A535" s="191">
        <v>534</v>
      </c>
      <c r="B535" s="192" t="s">
        <v>1934</v>
      </c>
      <c r="C535" s="193" t="s">
        <v>1935</v>
      </c>
      <c r="D535" s="193" t="s">
        <v>1936</v>
      </c>
      <c r="E535" s="193">
        <v>1</v>
      </c>
      <c r="F535" s="194">
        <v>46.4</v>
      </c>
      <c r="G535" s="195">
        <v>46.4</v>
      </c>
      <c r="H535" s="196">
        <f t="shared" si="16"/>
        <v>0</v>
      </c>
      <c r="I535" s="197">
        <v>0</v>
      </c>
      <c r="J535" s="198">
        <f t="shared" si="17"/>
        <v>1</v>
      </c>
      <c r="K535" s="197">
        <v>46.4</v>
      </c>
      <c r="L535" s="199" t="s">
        <v>634</v>
      </c>
    </row>
    <row r="536" spans="1:12" hidden="1">
      <c r="A536" s="191">
        <v>535</v>
      </c>
      <c r="B536" s="192" t="s">
        <v>1937</v>
      </c>
      <c r="C536" s="193" t="s">
        <v>1938</v>
      </c>
      <c r="D536" s="193" t="s">
        <v>1939</v>
      </c>
      <c r="E536" s="193">
        <v>1</v>
      </c>
      <c r="F536" s="194">
        <v>49.2</v>
      </c>
      <c r="G536" s="195">
        <v>49.2</v>
      </c>
      <c r="H536" s="196">
        <f t="shared" si="16"/>
        <v>0</v>
      </c>
      <c r="I536" s="197">
        <v>0</v>
      </c>
      <c r="J536" s="198">
        <f t="shared" si="17"/>
        <v>1</v>
      </c>
      <c r="K536" s="197">
        <v>49.2</v>
      </c>
      <c r="L536" s="199" t="s">
        <v>634</v>
      </c>
    </row>
    <row r="537" spans="1:12" hidden="1">
      <c r="A537" s="191">
        <v>536</v>
      </c>
      <c r="B537" s="192" t="s">
        <v>1940</v>
      </c>
      <c r="C537" s="193" t="s">
        <v>1941</v>
      </c>
      <c r="D537" s="193" t="s">
        <v>1942</v>
      </c>
      <c r="E537" s="193">
        <v>1</v>
      </c>
      <c r="F537" s="194">
        <v>52.6</v>
      </c>
      <c r="G537" s="195">
        <v>52.6</v>
      </c>
      <c r="H537" s="196">
        <f t="shared" si="16"/>
        <v>0</v>
      </c>
      <c r="I537" s="197">
        <v>0</v>
      </c>
      <c r="J537" s="198">
        <f t="shared" si="17"/>
        <v>1</v>
      </c>
      <c r="K537" s="197">
        <v>52.6</v>
      </c>
      <c r="L537" s="199" t="s">
        <v>634</v>
      </c>
    </row>
    <row r="538" spans="1:12" hidden="1">
      <c r="A538" s="191">
        <v>537</v>
      </c>
      <c r="B538" s="192" t="s">
        <v>1943</v>
      </c>
      <c r="C538" s="193" t="s">
        <v>1944</v>
      </c>
      <c r="D538" s="193" t="s">
        <v>1945</v>
      </c>
      <c r="E538" s="193">
        <v>1</v>
      </c>
      <c r="F538" s="194">
        <v>53.5</v>
      </c>
      <c r="G538" s="195">
        <v>53.5</v>
      </c>
      <c r="H538" s="196">
        <f t="shared" si="16"/>
        <v>0</v>
      </c>
      <c r="I538" s="197">
        <v>0</v>
      </c>
      <c r="J538" s="198">
        <f t="shared" si="17"/>
        <v>1</v>
      </c>
      <c r="K538" s="197">
        <v>53.5</v>
      </c>
      <c r="L538" s="199" t="s">
        <v>634</v>
      </c>
    </row>
    <row r="539" spans="1:12" hidden="1">
      <c r="A539" s="191">
        <v>538</v>
      </c>
      <c r="B539" s="192" t="s">
        <v>1946</v>
      </c>
      <c r="C539" s="193" t="s">
        <v>1947</v>
      </c>
      <c r="D539" s="193" t="s">
        <v>1948</v>
      </c>
      <c r="E539" s="193">
        <v>2</v>
      </c>
      <c r="F539" s="194">
        <v>53.2</v>
      </c>
      <c r="G539" s="195">
        <v>106.4</v>
      </c>
      <c r="H539" s="196">
        <f t="shared" si="16"/>
        <v>2</v>
      </c>
      <c r="I539" s="197">
        <v>106.4</v>
      </c>
      <c r="J539" s="198">
        <f t="shared" si="17"/>
        <v>0</v>
      </c>
      <c r="K539" s="197">
        <v>0</v>
      </c>
      <c r="L539" s="199" t="s">
        <v>634</v>
      </c>
    </row>
    <row r="540" spans="1:12" hidden="1">
      <c r="A540" s="191">
        <v>539</v>
      </c>
      <c r="B540" s="192" t="s">
        <v>1949</v>
      </c>
      <c r="C540" s="193" t="s">
        <v>1950</v>
      </c>
      <c r="D540" s="193" t="s">
        <v>1951</v>
      </c>
      <c r="E540" s="193">
        <v>1</v>
      </c>
      <c r="F540" s="194">
        <v>37.299999999999997</v>
      </c>
      <c r="G540" s="195">
        <v>37.299999999999997</v>
      </c>
      <c r="H540" s="196">
        <f t="shared" si="16"/>
        <v>0</v>
      </c>
      <c r="I540" s="197">
        <v>0</v>
      </c>
      <c r="J540" s="198">
        <f t="shared" si="17"/>
        <v>1</v>
      </c>
      <c r="K540" s="197">
        <v>37.299999999999997</v>
      </c>
      <c r="L540" s="199" t="s">
        <v>634</v>
      </c>
    </row>
    <row r="541" spans="1:12" hidden="1">
      <c r="A541" s="191">
        <v>540</v>
      </c>
      <c r="B541" s="192" t="s">
        <v>1952</v>
      </c>
      <c r="C541" s="193" t="s">
        <v>1953</v>
      </c>
      <c r="D541" s="193" t="s">
        <v>1954</v>
      </c>
      <c r="E541" s="193">
        <v>2</v>
      </c>
      <c r="F541" s="194">
        <v>35.700000000000003</v>
      </c>
      <c r="G541" s="195">
        <v>71.400000000000006</v>
      </c>
      <c r="H541" s="196">
        <f t="shared" si="16"/>
        <v>0</v>
      </c>
      <c r="I541" s="197">
        <v>0</v>
      </c>
      <c r="J541" s="198">
        <f t="shared" si="17"/>
        <v>2</v>
      </c>
      <c r="K541" s="197">
        <v>71.400000000000006</v>
      </c>
      <c r="L541" s="199" t="s">
        <v>634</v>
      </c>
    </row>
    <row r="542" spans="1:12" hidden="1">
      <c r="A542" s="191">
        <v>541</v>
      </c>
      <c r="B542" s="192" t="s">
        <v>1955</v>
      </c>
      <c r="C542" s="193" t="s">
        <v>1956</v>
      </c>
      <c r="D542" s="193" t="s">
        <v>1957</v>
      </c>
      <c r="E542" s="193">
        <v>1</v>
      </c>
      <c r="F542" s="194">
        <v>29.5</v>
      </c>
      <c r="G542" s="195">
        <v>29.5</v>
      </c>
      <c r="H542" s="196">
        <f t="shared" si="16"/>
        <v>0</v>
      </c>
      <c r="I542" s="197">
        <v>0</v>
      </c>
      <c r="J542" s="198">
        <f t="shared" si="17"/>
        <v>1</v>
      </c>
      <c r="K542" s="197">
        <v>29.5</v>
      </c>
      <c r="L542" s="199" t="s">
        <v>634</v>
      </c>
    </row>
    <row r="543" spans="1:12" hidden="1">
      <c r="A543" s="191">
        <v>542</v>
      </c>
      <c r="B543" s="192" t="s">
        <v>1958</v>
      </c>
      <c r="C543" s="193" t="s">
        <v>1959</v>
      </c>
      <c r="D543" s="193" t="s">
        <v>1960</v>
      </c>
      <c r="E543" s="193">
        <v>1</v>
      </c>
      <c r="F543" s="194">
        <v>24.7</v>
      </c>
      <c r="G543" s="195">
        <v>24.7</v>
      </c>
      <c r="H543" s="196">
        <f t="shared" si="16"/>
        <v>0</v>
      </c>
      <c r="I543" s="197">
        <v>0</v>
      </c>
      <c r="J543" s="198">
        <f t="shared" si="17"/>
        <v>1</v>
      </c>
      <c r="K543" s="197">
        <v>24.7</v>
      </c>
      <c r="L543" s="199" t="s">
        <v>634</v>
      </c>
    </row>
    <row r="544" spans="1:12" hidden="1">
      <c r="A544" s="191">
        <v>543</v>
      </c>
      <c r="B544" s="192" t="s">
        <v>1961</v>
      </c>
      <c r="C544" s="193" t="s">
        <v>1962</v>
      </c>
      <c r="D544" s="193" t="s">
        <v>1963</v>
      </c>
      <c r="E544" s="193">
        <v>12</v>
      </c>
      <c r="F544" s="194">
        <v>55</v>
      </c>
      <c r="G544" s="195">
        <v>660</v>
      </c>
      <c r="H544" s="196">
        <f t="shared" si="16"/>
        <v>9</v>
      </c>
      <c r="I544" s="197">
        <v>495</v>
      </c>
      <c r="J544" s="198">
        <f t="shared" si="17"/>
        <v>3</v>
      </c>
      <c r="K544" s="197">
        <v>165</v>
      </c>
      <c r="L544" s="199" t="s">
        <v>634</v>
      </c>
    </row>
    <row r="545" spans="1:12" hidden="1">
      <c r="A545" s="191">
        <v>544</v>
      </c>
      <c r="B545" s="192" t="s">
        <v>1964</v>
      </c>
      <c r="C545" s="193" t="s">
        <v>1965</v>
      </c>
      <c r="D545" s="193" t="s">
        <v>1966</v>
      </c>
      <c r="E545" s="193">
        <v>2</v>
      </c>
      <c r="F545" s="194">
        <v>215.7</v>
      </c>
      <c r="G545" s="195">
        <v>431.4</v>
      </c>
      <c r="H545" s="196">
        <f t="shared" si="16"/>
        <v>0</v>
      </c>
      <c r="I545" s="197">
        <v>0</v>
      </c>
      <c r="J545" s="198">
        <f t="shared" si="17"/>
        <v>2</v>
      </c>
      <c r="K545" s="197">
        <v>431.4</v>
      </c>
      <c r="L545" s="199" t="s">
        <v>634</v>
      </c>
    </row>
    <row r="546" spans="1:12" hidden="1">
      <c r="A546" s="191">
        <v>545</v>
      </c>
      <c r="B546" s="192" t="s">
        <v>1967</v>
      </c>
      <c r="C546" s="193" t="s">
        <v>1968</v>
      </c>
      <c r="D546" s="193" t="s">
        <v>1969</v>
      </c>
      <c r="E546" s="193">
        <v>1</v>
      </c>
      <c r="F546" s="194">
        <v>218</v>
      </c>
      <c r="G546" s="195">
        <v>218</v>
      </c>
      <c r="H546" s="196">
        <f t="shared" si="16"/>
        <v>0</v>
      </c>
      <c r="I546" s="197">
        <v>0</v>
      </c>
      <c r="J546" s="198">
        <f t="shared" si="17"/>
        <v>1</v>
      </c>
      <c r="K546" s="197">
        <v>218</v>
      </c>
      <c r="L546" s="199" t="s">
        <v>634</v>
      </c>
    </row>
    <row r="547" spans="1:12" hidden="1">
      <c r="A547" s="191">
        <v>546</v>
      </c>
      <c r="B547" s="192" t="s">
        <v>1970</v>
      </c>
      <c r="C547" s="193" t="s">
        <v>1971</v>
      </c>
      <c r="D547" s="193" t="s">
        <v>1972</v>
      </c>
      <c r="E547" s="193">
        <v>1</v>
      </c>
      <c r="F547" s="194">
        <v>218</v>
      </c>
      <c r="G547" s="195">
        <v>218</v>
      </c>
      <c r="H547" s="196">
        <f t="shared" si="16"/>
        <v>0</v>
      </c>
      <c r="I547" s="197">
        <v>0</v>
      </c>
      <c r="J547" s="198">
        <f t="shared" si="17"/>
        <v>1</v>
      </c>
      <c r="K547" s="197">
        <v>218</v>
      </c>
      <c r="L547" s="199" t="s">
        <v>634</v>
      </c>
    </row>
    <row r="548" spans="1:12" hidden="1">
      <c r="A548" s="191">
        <v>547</v>
      </c>
      <c r="B548" s="192" t="s">
        <v>1973</v>
      </c>
      <c r="C548" s="193" t="s">
        <v>1974</v>
      </c>
      <c r="D548" s="193" t="s">
        <v>1975</v>
      </c>
      <c r="E548" s="193">
        <v>1</v>
      </c>
      <c r="F548" s="194">
        <v>286.3</v>
      </c>
      <c r="G548" s="195">
        <v>286.3</v>
      </c>
      <c r="H548" s="196">
        <f t="shared" si="16"/>
        <v>0</v>
      </c>
      <c r="I548" s="197">
        <v>0</v>
      </c>
      <c r="J548" s="198">
        <f t="shared" si="17"/>
        <v>1</v>
      </c>
      <c r="K548" s="197">
        <v>286.3</v>
      </c>
      <c r="L548" s="199" t="s">
        <v>634</v>
      </c>
    </row>
    <row r="549" spans="1:12" hidden="1">
      <c r="A549" s="191">
        <v>548</v>
      </c>
      <c r="B549" s="192" t="s">
        <v>1976</v>
      </c>
      <c r="C549" s="193" t="s">
        <v>1977</v>
      </c>
      <c r="D549" s="193" t="s">
        <v>1978</v>
      </c>
      <c r="E549" s="193">
        <v>1</v>
      </c>
      <c r="F549" s="194">
        <v>436.5</v>
      </c>
      <c r="G549" s="195">
        <v>436.5</v>
      </c>
      <c r="H549" s="196">
        <f t="shared" si="16"/>
        <v>0</v>
      </c>
      <c r="I549" s="197">
        <v>0</v>
      </c>
      <c r="J549" s="198">
        <f t="shared" si="17"/>
        <v>1</v>
      </c>
      <c r="K549" s="197">
        <v>436.5</v>
      </c>
      <c r="L549" s="199" t="s">
        <v>634</v>
      </c>
    </row>
    <row r="550" spans="1:12" hidden="1">
      <c r="A550" s="191">
        <v>549</v>
      </c>
      <c r="B550" s="192" t="s">
        <v>1979</v>
      </c>
      <c r="C550" s="193" t="s">
        <v>1980</v>
      </c>
      <c r="D550" s="193" t="s">
        <v>1981</v>
      </c>
      <c r="E550" s="193">
        <v>1</v>
      </c>
      <c r="F550" s="194">
        <v>61.1</v>
      </c>
      <c r="G550" s="195">
        <v>61.1</v>
      </c>
      <c r="H550" s="196">
        <f t="shared" si="16"/>
        <v>0</v>
      </c>
      <c r="I550" s="197">
        <v>0</v>
      </c>
      <c r="J550" s="198">
        <f t="shared" si="17"/>
        <v>1</v>
      </c>
      <c r="K550" s="197">
        <v>61.1</v>
      </c>
      <c r="L550" s="199" t="s">
        <v>833</v>
      </c>
    </row>
    <row r="551" spans="1:12" hidden="1">
      <c r="A551" s="191">
        <v>550</v>
      </c>
      <c r="B551" s="192" t="s">
        <v>1982</v>
      </c>
      <c r="C551" s="193" t="s">
        <v>1983</v>
      </c>
      <c r="D551" s="193" t="s">
        <v>1984</v>
      </c>
      <c r="E551" s="193">
        <v>12</v>
      </c>
      <c r="F551" s="194">
        <v>28.9</v>
      </c>
      <c r="G551" s="195">
        <v>346.79999999999995</v>
      </c>
      <c r="H551" s="196">
        <f t="shared" si="16"/>
        <v>0</v>
      </c>
      <c r="I551" s="197">
        <v>0</v>
      </c>
      <c r="J551" s="198">
        <f t="shared" si="17"/>
        <v>11.999999999999998</v>
      </c>
      <c r="K551" s="197">
        <v>346.79999999999995</v>
      </c>
      <c r="L551" s="199" t="s">
        <v>833</v>
      </c>
    </row>
    <row r="552" spans="1:12" hidden="1">
      <c r="A552" s="191">
        <v>551</v>
      </c>
      <c r="B552" s="192" t="s">
        <v>1985</v>
      </c>
      <c r="C552" s="193" t="s">
        <v>1986</v>
      </c>
      <c r="D552" s="193" t="s">
        <v>1987</v>
      </c>
      <c r="E552" s="193">
        <v>1</v>
      </c>
      <c r="F552" s="194">
        <v>43.5</v>
      </c>
      <c r="G552" s="195">
        <v>43.5</v>
      </c>
      <c r="H552" s="196">
        <f t="shared" si="16"/>
        <v>0</v>
      </c>
      <c r="I552" s="197">
        <v>0</v>
      </c>
      <c r="J552" s="198">
        <f t="shared" si="17"/>
        <v>1</v>
      </c>
      <c r="K552" s="197">
        <v>43.5</v>
      </c>
      <c r="L552" s="199" t="s">
        <v>833</v>
      </c>
    </row>
    <row r="553" spans="1:12" hidden="1">
      <c r="A553" s="191">
        <v>552</v>
      </c>
      <c r="B553" s="192" t="s">
        <v>1988</v>
      </c>
      <c r="C553" s="193" t="s">
        <v>1989</v>
      </c>
      <c r="D553" s="193" t="s">
        <v>1990</v>
      </c>
      <c r="E553" s="193">
        <v>1</v>
      </c>
      <c r="F553" s="194">
        <v>48.8</v>
      </c>
      <c r="G553" s="195">
        <v>48.8</v>
      </c>
      <c r="H553" s="196">
        <f t="shared" si="16"/>
        <v>0</v>
      </c>
      <c r="I553" s="197">
        <v>0</v>
      </c>
      <c r="J553" s="198">
        <f t="shared" si="17"/>
        <v>1</v>
      </c>
      <c r="K553" s="197">
        <v>48.8</v>
      </c>
      <c r="L553" s="199" t="s">
        <v>833</v>
      </c>
    </row>
    <row r="554" spans="1:12" hidden="1">
      <c r="A554" s="191">
        <v>553</v>
      </c>
      <c r="B554" s="192" t="s">
        <v>1991</v>
      </c>
      <c r="C554" s="193" t="s">
        <v>1992</v>
      </c>
      <c r="D554" s="193" t="s">
        <v>1993</v>
      </c>
      <c r="E554" s="193">
        <v>1</v>
      </c>
      <c r="F554" s="194">
        <v>12.9</v>
      </c>
      <c r="G554" s="195">
        <v>12.9</v>
      </c>
      <c r="H554" s="196">
        <f t="shared" si="16"/>
        <v>0</v>
      </c>
      <c r="I554" s="197">
        <v>0</v>
      </c>
      <c r="J554" s="198">
        <f t="shared" si="17"/>
        <v>1</v>
      </c>
      <c r="K554" s="197">
        <v>12.9</v>
      </c>
      <c r="L554" s="199" t="s">
        <v>833</v>
      </c>
    </row>
    <row r="555" spans="1:12" hidden="1">
      <c r="A555" s="191">
        <v>554</v>
      </c>
      <c r="B555" s="192" t="s">
        <v>1994</v>
      </c>
      <c r="C555" s="193" t="s">
        <v>1995</v>
      </c>
      <c r="D555" s="193" t="s">
        <v>1996</v>
      </c>
      <c r="E555" s="193">
        <v>2</v>
      </c>
      <c r="F555" s="194">
        <v>8.8000000000000007</v>
      </c>
      <c r="G555" s="195">
        <v>17.600000000000001</v>
      </c>
      <c r="H555" s="196">
        <f t="shared" si="16"/>
        <v>0</v>
      </c>
      <c r="I555" s="197">
        <v>0</v>
      </c>
      <c r="J555" s="198">
        <f t="shared" si="17"/>
        <v>2</v>
      </c>
      <c r="K555" s="197">
        <v>17.600000000000001</v>
      </c>
      <c r="L555" s="199" t="s">
        <v>833</v>
      </c>
    </row>
    <row r="556" spans="1:12" hidden="1">
      <c r="A556" s="191">
        <v>555</v>
      </c>
      <c r="B556" s="192" t="s">
        <v>1997</v>
      </c>
      <c r="C556" s="193" t="s">
        <v>1998</v>
      </c>
      <c r="D556" s="193" t="s">
        <v>1999</v>
      </c>
      <c r="E556" s="193">
        <v>14</v>
      </c>
      <c r="F556" s="194">
        <v>10.9</v>
      </c>
      <c r="G556" s="195">
        <v>152.6</v>
      </c>
      <c r="H556" s="196">
        <f t="shared" si="16"/>
        <v>0</v>
      </c>
      <c r="I556" s="197">
        <v>0</v>
      </c>
      <c r="J556" s="198">
        <f t="shared" si="17"/>
        <v>13.999999999999998</v>
      </c>
      <c r="K556" s="197">
        <v>152.6</v>
      </c>
      <c r="L556" s="199" t="s">
        <v>833</v>
      </c>
    </row>
    <row r="557" spans="1:12" hidden="1">
      <c r="A557" s="191">
        <v>556</v>
      </c>
      <c r="B557" s="192" t="s">
        <v>2000</v>
      </c>
      <c r="C557" s="193" t="s">
        <v>2001</v>
      </c>
      <c r="D557" s="193" t="s">
        <v>2002</v>
      </c>
      <c r="E557" s="193">
        <v>2</v>
      </c>
      <c r="F557" s="194">
        <v>10.4</v>
      </c>
      <c r="G557" s="195">
        <v>20.8</v>
      </c>
      <c r="H557" s="196">
        <f t="shared" si="16"/>
        <v>0</v>
      </c>
      <c r="I557" s="197">
        <v>0</v>
      </c>
      <c r="J557" s="198">
        <f t="shared" si="17"/>
        <v>2</v>
      </c>
      <c r="K557" s="197">
        <v>20.8</v>
      </c>
      <c r="L557" s="199" t="s">
        <v>833</v>
      </c>
    </row>
    <row r="558" spans="1:12" hidden="1">
      <c r="A558" s="191">
        <v>557</v>
      </c>
      <c r="B558" s="192" t="s">
        <v>2003</v>
      </c>
      <c r="C558" s="193" t="s">
        <v>2004</v>
      </c>
      <c r="D558" s="193" t="s">
        <v>2005</v>
      </c>
      <c r="E558" s="193">
        <v>1</v>
      </c>
      <c r="F558" s="194">
        <v>16.600000000000001</v>
      </c>
      <c r="G558" s="195">
        <v>16.600000000000001</v>
      </c>
      <c r="H558" s="196">
        <f t="shared" si="16"/>
        <v>0</v>
      </c>
      <c r="I558" s="197">
        <v>0</v>
      </c>
      <c r="J558" s="198">
        <f t="shared" si="17"/>
        <v>1</v>
      </c>
      <c r="K558" s="197">
        <v>16.600000000000001</v>
      </c>
      <c r="L558" s="199" t="s">
        <v>833</v>
      </c>
    </row>
    <row r="559" spans="1:12" hidden="1">
      <c r="A559" s="191">
        <v>558</v>
      </c>
      <c r="B559" s="192" t="s">
        <v>2006</v>
      </c>
      <c r="C559" s="193" t="s">
        <v>2007</v>
      </c>
      <c r="D559" s="193" t="s">
        <v>2008</v>
      </c>
      <c r="E559" s="193">
        <v>1</v>
      </c>
      <c r="F559" s="194">
        <v>7.6</v>
      </c>
      <c r="G559" s="195">
        <v>7.6</v>
      </c>
      <c r="H559" s="196">
        <f t="shared" si="16"/>
        <v>0</v>
      </c>
      <c r="I559" s="197">
        <v>0</v>
      </c>
      <c r="J559" s="198">
        <f t="shared" si="17"/>
        <v>1</v>
      </c>
      <c r="K559" s="197">
        <v>7.6</v>
      </c>
      <c r="L559" s="199" t="s">
        <v>833</v>
      </c>
    </row>
    <row r="560" spans="1:12" hidden="1">
      <c r="A560" s="191">
        <v>559</v>
      </c>
      <c r="B560" s="192" t="s">
        <v>2009</v>
      </c>
      <c r="C560" s="193" t="s">
        <v>2010</v>
      </c>
      <c r="D560" s="193" t="s">
        <v>2011</v>
      </c>
      <c r="E560" s="193">
        <v>1</v>
      </c>
      <c r="F560" s="194">
        <v>6.9</v>
      </c>
      <c r="G560" s="195">
        <v>6.9</v>
      </c>
      <c r="H560" s="196">
        <f t="shared" si="16"/>
        <v>0</v>
      </c>
      <c r="I560" s="197">
        <v>0</v>
      </c>
      <c r="J560" s="198">
        <f t="shared" si="17"/>
        <v>1</v>
      </c>
      <c r="K560" s="197">
        <v>6.9</v>
      </c>
      <c r="L560" s="199" t="s">
        <v>833</v>
      </c>
    </row>
    <row r="561" spans="1:12" hidden="1">
      <c r="A561" s="191">
        <v>560</v>
      </c>
      <c r="B561" s="192" t="s">
        <v>2012</v>
      </c>
      <c r="C561" s="193" t="s">
        <v>2013</v>
      </c>
      <c r="D561" s="193" t="s">
        <v>2014</v>
      </c>
      <c r="E561" s="193">
        <v>1</v>
      </c>
      <c r="F561" s="194">
        <v>12.5</v>
      </c>
      <c r="G561" s="195">
        <v>12.5</v>
      </c>
      <c r="H561" s="196">
        <f t="shared" si="16"/>
        <v>0</v>
      </c>
      <c r="I561" s="197">
        <v>0</v>
      </c>
      <c r="J561" s="198">
        <f t="shared" si="17"/>
        <v>1</v>
      </c>
      <c r="K561" s="197">
        <v>12.5</v>
      </c>
      <c r="L561" s="199" t="s">
        <v>833</v>
      </c>
    </row>
    <row r="562" spans="1:12" hidden="1">
      <c r="A562" s="191">
        <v>561</v>
      </c>
      <c r="B562" s="192" t="s">
        <v>2015</v>
      </c>
      <c r="C562" s="193" t="s">
        <v>2016</v>
      </c>
      <c r="D562" s="193" t="s">
        <v>2017</v>
      </c>
      <c r="E562" s="193">
        <v>12</v>
      </c>
      <c r="F562" s="194">
        <v>8.8000000000000007</v>
      </c>
      <c r="G562" s="195">
        <v>105.60000000000001</v>
      </c>
      <c r="H562" s="196">
        <f t="shared" si="16"/>
        <v>0</v>
      </c>
      <c r="I562" s="197">
        <v>0</v>
      </c>
      <c r="J562" s="198">
        <f t="shared" si="17"/>
        <v>12</v>
      </c>
      <c r="K562" s="197">
        <v>105.60000000000001</v>
      </c>
      <c r="L562" s="199" t="s">
        <v>833</v>
      </c>
    </row>
    <row r="563" spans="1:12" hidden="1">
      <c r="A563" s="191">
        <v>562</v>
      </c>
      <c r="B563" s="192" t="s">
        <v>2018</v>
      </c>
      <c r="C563" s="193" t="s">
        <v>2019</v>
      </c>
      <c r="D563" s="193" t="s">
        <v>2020</v>
      </c>
      <c r="E563" s="193">
        <v>12</v>
      </c>
      <c r="F563" s="194">
        <v>10.5</v>
      </c>
      <c r="G563" s="195">
        <v>126</v>
      </c>
      <c r="H563" s="196">
        <f t="shared" si="16"/>
        <v>0</v>
      </c>
      <c r="I563" s="197">
        <v>0</v>
      </c>
      <c r="J563" s="198">
        <f t="shared" si="17"/>
        <v>12</v>
      </c>
      <c r="K563" s="197">
        <v>126</v>
      </c>
      <c r="L563" s="199" t="s">
        <v>833</v>
      </c>
    </row>
    <row r="564" spans="1:12" hidden="1">
      <c r="A564" s="191">
        <v>563</v>
      </c>
      <c r="B564" s="192" t="s">
        <v>2021</v>
      </c>
      <c r="C564" s="193" t="s">
        <v>2022</v>
      </c>
      <c r="D564" s="193" t="s">
        <v>2023</v>
      </c>
      <c r="E564" s="193">
        <v>1</v>
      </c>
      <c r="F564" s="194">
        <v>9.4</v>
      </c>
      <c r="G564" s="195">
        <v>9.4</v>
      </c>
      <c r="H564" s="196">
        <f t="shared" si="16"/>
        <v>0</v>
      </c>
      <c r="I564" s="197">
        <v>0</v>
      </c>
      <c r="J564" s="198">
        <f t="shared" si="17"/>
        <v>1</v>
      </c>
      <c r="K564" s="197">
        <v>9.4</v>
      </c>
      <c r="L564" s="199" t="s">
        <v>833</v>
      </c>
    </row>
    <row r="565" spans="1:12" hidden="1">
      <c r="A565" s="191">
        <v>564</v>
      </c>
      <c r="B565" s="192" t="s">
        <v>2024</v>
      </c>
      <c r="C565" s="193" t="s">
        <v>2025</v>
      </c>
      <c r="D565" s="193" t="s">
        <v>2026</v>
      </c>
      <c r="E565" s="193">
        <v>1</v>
      </c>
      <c r="F565" s="194">
        <v>1471.5</v>
      </c>
      <c r="G565" s="195">
        <v>1471.5</v>
      </c>
      <c r="H565" s="196">
        <f t="shared" si="16"/>
        <v>1</v>
      </c>
      <c r="I565" s="197">
        <v>1471.5</v>
      </c>
      <c r="J565" s="198">
        <f t="shared" si="17"/>
        <v>0</v>
      </c>
      <c r="K565" s="197">
        <v>0</v>
      </c>
      <c r="L565" s="199" t="s">
        <v>639</v>
      </c>
    </row>
    <row r="566" spans="1:12" hidden="1">
      <c r="A566" s="191">
        <v>565</v>
      </c>
      <c r="B566" s="192" t="s">
        <v>2027</v>
      </c>
      <c r="C566" s="193" t="s">
        <v>2028</v>
      </c>
      <c r="D566" s="193" t="s">
        <v>2029</v>
      </c>
      <c r="E566" s="193">
        <v>7</v>
      </c>
      <c r="F566" s="194">
        <v>1471.5</v>
      </c>
      <c r="G566" s="195">
        <v>10300.5</v>
      </c>
      <c r="H566" s="196">
        <f t="shared" si="16"/>
        <v>7</v>
      </c>
      <c r="I566" s="197">
        <v>10300.5</v>
      </c>
      <c r="J566" s="198">
        <f t="shared" si="17"/>
        <v>0</v>
      </c>
      <c r="K566" s="197">
        <v>0</v>
      </c>
      <c r="L566" s="199" t="s">
        <v>639</v>
      </c>
    </row>
    <row r="567" spans="1:12" hidden="1">
      <c r="A567" s="191">
        <v>566</v>
      </c>
      <c r="B567" s="192" t="s">
        <v>2030</v>
      </c>
      <c r="C567" s="193" t="s">
        <v>2031</v>
      </c>
      <c r="D567" s="193" t="s">
        <v>2032</v>
      </c>
      <c r="E567" s="193">
        <v>1</v>
      </c>
      <c r="F567" s="194">
        <v>1401</v>
      </c>
      <c r="G567" s="195">
        <v>1401</v>
      </c>
      <c r="H567" s="196">
        <f t="shared" si="16"/>
        <v>1</v>
      </c>
      <c r="I567" s="197">
        <v>1401</v>
      </c>
      <c r="J567" s="198">
        <f t="shared" si="17"/>
        <v>0</v>
      </c>
      <c r="K567" s="197">
        <v>0</v>
      </c>
      <c r="L567" s="199" t="s">
        <v>639</v>
      </c>
    </row>
    <row r="568" spans="1:12">
      <c r="A568" s="191">
        <v>567</v>
      </c>
      <c r="B568" s="192" t="s">
        <v>2033</v>
      </c>
      <c r="C568" s="193" t="s">
        <v>2034</v>
      </c>
      <c r="D568" s="193" t="s">
        <v>2035</v>
      </c>
      <c r="E568" s="193">
        <v>144</v>
      </c>
      <c r="F568" s="194">
        <v>1.6</v>
      </c>
      <c r="G568" s="195">
        <v>230.4</v>
      </c>
      <c r="H568" s="196">
        <f t="shared" si="16"/>
        <v>144</v>
      </c>
      <c r="I568" s="197">
        <v>230.4</v>
      </c>
      <c r="J568" s="198">
        <f t="shared" si="17"/>
        <v>0</v>
      </c>
      <c r="K568" s="197">
        <v>0</v>
      </c>
      <c r="L568" s="200" t="s">
        <v>880</v>
      </c>
    </row>
    <row r="569" spans="1:12" hidden="1">
      <c r="A569" s="191">
        <v>568</v>
      </c>
      <c r="B569" s="192" t="s">
        <v>2036</v>
      </c>
      <c r="C569" s="193" t="s">
        <v>2037</v>
      </c>
      <c r="D569" s="193" t="s">
        <v>2038</v>
      </c>
      <c r="E569" s="193">
        <v>8</v>
      </c>
      <c r="F569" s="194">
        <v>1</v>
      </c>
      <c r="G569" s="195">
        <v>8</v>
      </c>
      <c r="H569" s="196">
        <f t="shared" si="16"/>
        <v>0</v>
      </c>
      <c r="I569" s="197">
        <v>0</v>
      </c>
      <c r="J569" s="198">
        <f t="shared" si="17"/>
        <v>8</v>
      </c>
      <c r="K569" s="197">
        <v>8</v>
      </c>
      <c r="L569" s="202" t="s">
        <v>634</v>
      </c>
    </row>
    <row r="570" spans="1:12" hidden="1">
      <c r="A570" s="191">
        <v>569</v>
      </c>
      <c r="B570" s="192" t="s">
        <v>2039</v>
      </c>
      <c r="C570" s="193" t="s">
        <v>2040</v>
      </c>
      <c r="D570" s="193" t="s">
        <v>2041</v>
      </c>
      <c r="E570" s="193">
        <v>2</v>
      </c>
      <c r="F570" s="194">
        <v>51.2</v>
      </c>
      <c r="G570" s="195">
        <v>102.4</v>
      </c>
      <c r="H570" s="196">
        <f t="shared" si="16"/>
        <v>0</v>
      </c>
      <c r="I570" s="197">
        <v>0</v>
      </c>
      <c r="J570" s="198">
        <f t="shared" si="17"/>
        <v>2</v>
      </c>
      <c r="K570" s="197">
        <v>102.4</v>
      </c>
      <c r="L570" s="200" t="s">
        <v>1012</v>
      </c>
    </row>
    <row r="571" spans="1:12" hidden="1">
      <c r="A571" s="191">
        <v>570</v>
      </c>
      <c r="B571" s="192" t="s">
        <v>2042</v>
      </c>
      <c r="C571" s="193" t="s">
        <v>2043</v>
      </c>
      <c r="D571" s="193" t="s">
        <v>2044</v>
      </c>
      <c r="E571" s="193">
        <v>2</v>
      </c>
      <c r="F571" s="194">
        <v>51.2</v>
      </c>
      <c r="G571" s="195">
        <v>102.4</v>
      </c>
      <c r="H571" s="196">
        <f t="shared" si="16"/>
        <v>0</v>
      </c>
      <c r="I571" s="197">
        <v>0</v>
      </c>
      <c r="J571" s="198">
        <f t="shared" si="17"/>
        <v>2</v>
      </c>
      <c r="K571" s="197">
        <v>102.4</v>
      </c>
      <c r="L571" s="200" t="s">
        <v>1012</v>
      </c>
    </row>
    <row r="572" spans="1:12" hidden="1">
      <c r="A572" s="191">
        <v>571</v>
      </c>
      <c r="B572" s="192" t="s">
        <v>2045</v>
      </c>
      <c r="C572" s="193" t="s">
        <v>2046</v>
      </c>
      <c r="D572" s="193" t="s">
        <v>2047</v>
      </c>
      <c r="E572" s="193">
        <v>4</v>
      </c>
      <c r="F572" s="194">
        <v>47.7</v>
      </c>
      <c r="G572" s="195">
        <v>190.8</v>
      </c>
      <c r="H572" s="196">
        <f t="shared" si="16"/>
        <v>0</v>
      </c>
      <c r="I572" s="197">
        <v>0</v>
      </c>
      <c r="J572" s="198">
        <f t="shared" si="17"/>
        <v>4</v>
      </c>
      <c r="K572" s="197">
        <v>190.8</v>
      </c>
      <c r="L572" s="200" t="s">
        <v>1012</v>
      </c>
    </row>
    <row r="573" spans="1:12" hidden="1">
      <c r="A573" s="191">
        <v>572</v>
      </c>
      <c r="B573" s="192" t="s">
        <v>35</v>
      </c>
      <c r="C573" s="193" t="s">
        <v>449</v>
      </c>
      <c r="D573" s="193" t="s">
        <v>450</v>
      </c>
      <c r="E573" s="193">
        <v>30</v>
      </c>
      <c r="F573" s="194">
        <v>45.5</v>
      </c>
      <c r="G573" s="195">
        <v>1365</v>
      </c>
      <c r="H573" s="196">
        <f t="shared" si="16"/>
        <v>11</v>
      </c>
      <c r="I573" s="197">
        <v>500.5</v>
      </c>
      <c r="J573" s="198">
        <f t="shared" si="17"/>
        <v>19</v>
      </c>
      <c r="K573" s="197">
        <v>864.5</v>
      </c>
      <c r="L573" s="199" t="s">
        <v>634</v>
      </c>
    </row>
    <row r="574" spans="1:12" hidden="1">
      <c r="A574" s="191">
        <v>573</v>
      </c>
      <c r="B574" s="192" t="s">
        <v>36</v>
      </c>
      <c r="C574" s="193" t="s">
        <v>2048</v>
      </c>
      <c r="D574" s="193" t="s">
        <v>2049</v>
      </c>
      <c r="E574" s="193">
        <v>1</v>
      </c>
      <c r="F574" s="194">
        <v>49.7</v>
      </c>
      <c r="G574" s="195">
        <v>49.7</v>
      </c>
      <c r="H574" s="196">
        <f t="shared" si="16"/>
        <v>0</v>
      </c>
      <c r="I574" s="197">
        <v>0</v>
      </c>
      <c r="J574" s="198">
        <f t="shared" si="17"/>
        <v>1</v>
      </c>
      <c r="K574" s="197">
        <v>49.7</v>
      </c>
      <c r="L574" s="199" t="s">
        <v>634</v>
      </c>
    </row>
    <row r="575" spans="1:12" hidden="1">
      <c r="A575" s="191">
        <v>574</v>
      </c>
      <c r="B575" s="192" t="s">
        <v>37</v>
      </c>
      <c r="C575" s="193" t="s">
        <v>2050</v>
      </c>
      <c r="D575" s="193" t="s">
        <v>2051</v>
      </c>
      <c r="E575" s="193">
        <v>2</v>
      </c>
      <c r="F575" s="194">
        <v>70.599999999999994</v>
      </c>
      <c r="G575" s="195">
        <v>141.19999999999999</v>
      </c>
      <c r="H575" s="196">
        <f t="shared" si="16"/>
        <v>0</v>
      </c>
      <c r="I575" s="197">
        <v>0</v>
      </c>
      <c r="J575" s="198">
        <f t="shared" si="17"/>
        <v>2</v>
      </c>
      <c r="K575" s="197">
        <v>141.19999999999999</v>
      </c>
      <c r="L575" s="199" t="s">
        <v>634</v>
      </c>
    </row>
    <row r="576" spans="1:12" hidden="1">
      <c r="A576" s="191">
        <v>575</v>
      </c>
      <c r="B576" s="192" t="s">
        <v>38</v>
      </c>
      <c r="C576" s="193" t="s">
        <v>2052</v>
      </c>
      <c r="D576" s="193" t="s">
        <v>2053</v>
      </c>
      <c r="E576" s="193">
        <v>2</v>
      </c>
      <c r="F576" s="194">
        <v>4701.6000000000004</v>
      </c>
      <c r="G576" s="195">
        <v>9403.2000000000007</v>
      </c>
      <c r="H576" s="196">
        <f t="shared" si="16"/>
        <v>2</v>
      </c>
      <c r="I576" s="197">
        <v>9403.2000000000007</v>
      </c>
      <c r="J576" s="198">
        <f t="shared" si="17"/>
        <v>0</v>
      </c>
      <c r="K576" s="197">
        <v>0</v>
      </c>
      <c r="L576" s="199" t="s">
        <v>639</v>
      </c>
    </row>
    <row r="577" spans="1:12" hidden="1">
      <c r="A577" s="191">
        <v>576</v>
      </c>
      <c r="B577" s="192" t="s">
        <v>39</v>
      </c>
      <c r="C577" s="193" t="s">
        <v>2054</v>
      </c>
      <c r="D577" s="193" t="s">
        <v>2055</v>
      </c>
      <c r="E577" s="193">
        <v>11</v>
      </c>
      <c r="F577" s="194">
        <v>4551.2</v>
      </c>
      <c r="G577" s="195">
        <v>50063.199999999997</v>
      </c>
      <c r="H577" s="196">
        <f t="shared" si="16"/>
        <v>11</v>
      </c>
      <c r="I577" s="197">
        <v>50063.199999999997</v>
      </c>
      <c r="J577" s="198">
        <f t="shared" si="17"/>
        <v>0</v>
      </c>
      <c r="K577" s="197">
        <v>0</v>
      </c>
      <c r="L577" s="199" t="s">
        <v>639</v>
      </c>
    </row>
    <row r="578" spans="1:12" hidden="1">
      <c r="A578" s="191">
        <v>577</v>
      </c>
      <c r="B578" s="192" t="s">
        <v>644</v>
      </c>
      <c r="C578" s="193" t="s">
        <v>2056</v>
      </c>
      <c r="D578" s="193" t="s">
        <v>2057</v>
      </c>
      <c r="E578" s="193">
        <v>8</v>
      </c>
      <c r="F578" s="194">
        <v>4535.6000000000004</v>
      </c>
      <c r="G578" s="195">
        <v>36284.800000000003</v>
      </c>
      <c r="H578" s="196">
        <f t="shared" si="16"/>
        <v>8</v>
      </c>
      <c r="I578" s="197">
        <v>36284.800000000003</v>
      </c>
      <c r="J578" s="198">
        <f t="shared" si="17"/>
        <v>0</v>
      </c>
      <c r="K578" s="197">
        <v>0</v>
      </c>
      <c r="L578" s="199" t="s">
        <v>639</v>
      </c>
    </row>
    <row r="579" spans="1:12" hidden="1">
      <c r="A579" s="191">
        <v>578</v>
      </c>
      <c r="B579" s="192" t="s">
        <v>647</v>
      </c>
      <c r="C579" s="193" t="s">
        <v>2058</v>
      </c>
      <c r="D579" s="193" t="s">
        <v>2059</v>
      </c>
      <c r="E579" s="193">
        <v>1</v>
      </c>
      <c r="F579" s="194">
        <v>4551.2</v>
      </c>
      <c r="G579" s="195">
        <v>4551.2</v>
      </c>
      <c r="H579" s="196">
        <f t="shared" ref="H579:H642" si="18">I579/F579</f>
        <v>1</v>
      </c>
      <c r="I579" s="197">
        <v>4551.2</v>
      </c>
      <c r="J579" s="198">
        <f t="shared" ref="J579:J642" si="19">K579/F579</f>
        <v>0</v>
      </c>
      <c r="K579" s="197">
        <v>0</v>
      </c>
      <c r="L579" s="199" t="s">
        <v>639</v>
      </c>
    </row>
    <row r="580" spans="1:12" hidden="1">
      <c r="A580" s="191">
        <v>579</v>
      </c>
      <c r="B580" s="192" t="s">
        <v>650</v>
      </c>
      <c r="C580" s="193" t="s">
        <v>2060</v>
      </c>
      <c r="D580" s="193" t="s">
        <v>2061</v>
      </c>
      <c r="E580" s="193">
        <v>2</v>
      </c>
      <c r="F580" s="194">
        <v>4535.6000000000004</v>
      </c>
      <c r="G580" s="195">
        <v>9071.2000000000007</v>
      </c>
      <c r="H580" s="196">
        <f t="shared" si="18"/>
        <v>2</v>
      </c>
      <c r="I580" s="197">
        <v>9071.2000000000007</v>
      </c>
      <c r="J580" s="198">
        <f t="shared" si="19"/>
        <v>0</v>
      </c>
      <c r="K580" s="197">
        <v>0</v>
      </c>
      <c r="L580" s="199" t="s">
        <v>639</v>
      </c>
    </row>
    <row r="581" spans="1:12" hidden="1">
      <c r="A581" s="191">
        <v>580</v>
      </c>
      <c r="B581" s="192" t="s">
        <v>653</v>
      </c>
      <c r="C581" s="193" t="s">
        <v>2062</v>
      </c>
      <c r="D581" s="193" t="s">
        <v>2063</v>
      </c>
      <c r="E581" s="193">
        <v>2</v>
      </c>
      <c r="F581" s="194">
        <v>4528.7</v>
      </c>
      <c r="G581" s="195">
        <v>9057.4</v>
      </c>
      <c r="H581" s="196">
        <f t="shared" si="18"/>
        <v>2</v>
      </c>
      <c r="I581" s="197">
        <v>9057.4</v>
      </c>
      <c r="J581" s="198">
        <f t="shared" si="19"/>
        <v>0</v>
      </c>
      <c r="K581" s="197">
        <v>0</v>
      </c>
      <c r="L581" s="199" t="s">
        <v>639</v>
      </c>
    </row>
    <row r="582" spans="1:12" hidden="1">
      <c r="A582" s="191">
        <v>581</v>
      </c>
      <c r="B582" s="192" t="s">
        <v>656</v>
      </c>
      <c r="C582" s="193" t="s">
        <v>2064</v>
      </c>
      <c r="D582" s="193" t="s">
        <v>2065</v>
      </c>
      <c r="E582" s="193">
        <v>1</v>
      </c>
      <c r="F582" s="194">
        <v>4386.3999999999996</v>
      </c>
      <c r="G582" s="195">
        <v>4386.3999999999996</v>
      </c>
      <c r="H582" s="196">
        <f t="shared" si="18"/>
        <v>1</v>
      </c>
      <c r="I582" s="197">
        <v>4386.3999999999996</v>
      </c>
      <c r="J582" s="198">
        <f t="shared" si="19"/>
        <v>0</v>
      </c>
      <c r="K582" s="197">
        <v>0</v>
      </c>
      <c r="L582" s="199" t="s">
        <v>639</v>
      </c>
    </row>
    <row r="583" spans="1:12" hidden="1">
      <c r="A583" s="191">
        <v>582</v>
      </c>
      <c r="B583" s="192" t="s">
        <v>659</v>
      </c>
      <c r="C583" s="193" t="s">
        <v>2066</v>
      </c>
      <c r="D583" s="193" t="s">
        <v>2067</v>
      </c>
      <c r="E583" s="193">
        <v>2</v>
      </c>
      <c r="F583" s="194">
        <v>4425.2</v>
      </c>
      <c r="G583" s="195">
        <v>8850.4</v>
      </c>
      <c r="H583" s="196">
        <f t="shared" si="18"/>
        <v>2</v>
      </c>
      <c r="I583" s="197">
        <v>8850.4</v>
      </c>
      <c r="J583" s="198">
        <f t="shared" si="19"/>
        <v>0</v>
      </c>
      <c r="K583" s="197">
        <v>0</v>
      </c>
      <c r="L583" s="199" t="s">
        <v>639</v>
      </c>
    </row>
    <row r="584" spans="1:12" hidden="1">
      <c r="A584" s="191">
        <v>583</v>
      </c>
      <c r="B584" s="192" t="s">
        <v>662</v>
      </c>
      <c r="C584" s="193" t="s">
        <v>2068</v>
      </c>
      <c r="D584" s="193" t="s">
        <v>2069</v>
      </c>
      <c r="E584" s="193">
        <v>1</v>
      </c>
      <c r="F584" s="194">
        <v>4386.3999999999996</v>
      </c>
      <c r="G584" s="195">
        <v>4386.3999999999996</v>
      </c>
      <c r="H584" s="196">
        <f t="shared" si="18"/>
        <v>1</v>
      </c>
      <c r="I584" s="197">
        <v>4386.3999999999996</v>
      </c>
      <c r="J584" s="198">
        <f t="shared" si="19"/>
        <v>0</v>
      </c>
      <c r="K584" s="197">
        <v>0</v>
      </c>
      <c r="L584" s="199" t="s">
        <v>639</v>
      </c>
    </row>
    <row r="585" spans="1:12" hidden="1">
      <c r="A585" s="191">
        <v>584</v>
      </c>
      <c r="B585" s="192" t="s">
        <v>665</v>
      </c>
      <c r="C585" s="193" t="s">
        <v>2070</v>
      </c>
      <c r="D585" s="193" t="s">
        <v>2071</v>
      </c>
      <c r="E585" s="193">
        <v>2</v>
      </c>
      <c r="F585" s="194">
        <v>242.1</v>
      </c>
      <c r="G585" s="195">
        <v>484.2</v>
      </c>
      <c r="H585" s="196">
        <f t="shared" si="18"/>
        <v>0</v>
      </c>
      <c r="I585" s="197">
        <v>0</v>
      </c>
      <c r="J585" s="198">
        <f t="shared" si="19"/>
        <v>2</v>
      </c>
      <c r="K585" s="197">
        <v>484.2</v>
      </c>
      <c r="L585" s="199" t="s">
        <v>639</v>
      </c>
    </row>
    <row r="586" spans="1:12" hidden="1">
      <c r="A586" s="191">
        <v>585</v>
      </c>
      <c r="B586" s="192" t="s">
        <v>668</v>
      </c>
      <c r="C586" s="193" t="s">
        <v>2072</v>
      </c>
      <c r="D586" s="193" t="s">
        <v>2073</v>
      </c>
      <c r="E586" s="193">
        <v>6</v>
      </c>
      <c r="F586" s="194">
        <v>242.1</v>
      </c>
      <c r="G586" s="195">
        <v>1452.6</v>
      </c>
      <c r="H586" s="196">
        <f t="shared" si="18"/>
        <v>0</v>
      </c>
      <c r="I586" s="197">
        <v>0</v>
      </c>
      <c r="J586" s="198">
        <f t="shared" si="19"/>
        <v>6</v>
      </c>
      <c r="K586" s="197">
        <v>1452.6</v>
      </c>
      <c r="L586" s="199" t="s">
        <v>639</v>
      </c>
    </row>
    <row r="587" spans="1:12" hidden="1">
      <c r="A587" s="191">
        <v>586</v>
      </c>
      <c r="B587" s="192" t="s">
        <v>451</v>
      </c>
      <c r="C587" s="193" t="s">
        <v>452</v>
      </c>
      <c r="D587" s="193" t="s">
        <v>453</v>
      </c>
      <c r="E587" s="193">
        <v>2</v>
      </c>
      <c r="F587" s="194">
        <v>686</v>
      </c>
      <c r="G587" s="195">
        <v>1372</v>
      </c>
      <c r="H587" s="196">
        <f t="shared" si="18"/>
        <v>0</v>
      </c>
      <c r="I587" s="197">
        <v>0</v>
      </c>
      <c r="J587" s="198">
        <f t="shared" si="19"/>
        <v>2</v>
      </c>
      <c r="K587" s="197">
        <v>1372</v>
      </c>
      <c r="L587" s="199" t="s">
        <v>639</v>
      </c>
    </row>
    <row r="588" spans="1:12" hidden="1">
      <c r="A588" s="191">
        <v>587</v>
      </c>
      <c r="B588" s="192" t="s">
        <v>121</v>
      </c>
      <c r="C588" s="193" t="s">
        <v>2074</v>
      </c>
      <c r="D588" s="193" t="s">
        <v>2075</v>
      </c>
      <c r="E588" s="193">
        <v>2</v>
      </c>
      <c r="F588" s="194">
        <v>697.7</v>
      </c>
      <c r="G588" s="195">
        <v>1395.4</v>
      </c>
      <c r="H588" s="196">
        <f t="shared" si="18"/>
        <v>2</v>
      </c>
      <c r="I588" s="197">
        <v>1395.4</v>
      </c>
      <c r="J588" s="198">
        <f t="shared" si="19"/>
        <v>0</v>
      </c>
      <c r="K588" s="197">
        <v>0</v>
      </c>
      <c r="L588" s="199" t="s">
        <v>639</v>
      </c>
    </row>
    <row r="589" spans="1:12" hidden="1">
      <c r="A589" s="191">
        <v>588</v>
      </c>
      <c r="B589" s="192" t="s">
        <v>379</v>
      </c>
      <c r="C589" s="193" t="s">
        <v>2076</v>
      </c>
      <c r="D589" s="193" t="s">
        <v>2077</v>
      </c>
      <c r="E589" s="193">
        <v>4</v>
      </c>
      <c r="F589" s="194">
        <v>673.5</v>
      </c>
      <c r="G589" s="195">
        <v>2694</v>
      </c>
      <c r="H589" s="196">
        <f t="shared" si="18"/>
        <v>2</v>
      </c>
      <c r="I589" s="197">
        <v>1347</v>
      </c>
      <c r="J589" s="198">
        <f t="shared" si="19"/>
        <v>2</v>
      </c>
      <c r="K589" s="197">
        <v>1347</v>
      </c>
      <c r="L589" s="199" t="s">
        <v>639</v>
      </c>
    </row>
    <row r="590" spans="1:12" hidden="1">
      <c r="A590" s="191">
        <v>589</v>
      </c>
      <c r="B590" s="192" t="s">
        <v>382</v>
      </c>
      <c r="C590" s="193" t="s">
        <v>2078</v>
      </c>
      <c r="D590" s="193" t="s">
        <v>2079</v>
      </c>
      <c r="E590" s="193">
        <v>8</v>
      </c>
      <c r="F590" s="194">
        <v>673.5</v>
      </c>
      <c r="G590" s="195">
        <v>5388</v>
      </c>
      <c r="H590" s="196">
        <f t="shared" si="18"/>
        <v>5</v>
      </c>
      <c r="I590" s="197">
        <v>3367.5</v>
      </c>
      <c r="J590" s="198">
        <f t="shared" si="19"/>
        <v>3</v>
      </c>
      <c r="K590" s="197">
        <v>2020.5</v>
      </c>
      <c r="L590" s="199" t="s">
        <v>639</v>
      </c>
    </row>
    <row r="591" spans="1:12" hidden="1">
      <c r="A591" s="191">
        <v>590</v>
      </c>
      <c r="B591" s="192" t="s">
        <v>385</v>
      </c>
      <c r="C591" s="193" t="s">
        <v>454</v>
      </c>
      <c r="D591" s="193" t="s">
        <v>455</v>
      </c>
      <c r="E591" s="193">
        <v>8</v>
      </c>
      <c r="F591" s="194">
        <v>685.2</v>
      </c>
      <c r="G591" s="195">
        <v>5481.6</v>
      </c>
      <c r="H591" s="196">
        <f t="shared" si="18"/>
        <v>7</v>
      </c>
      <c r="I591" s="197">
        <v>4796.4000000000005</v>
      </c>
      <c r="J591" s="198">
        <f t="shared" si="19"/>
        <v>0.99999999999999967</v>
      </c>
      <c r="K591" s="197">
        <v>685.19999999999982</v>
      </c>
      <c r="L591" s="199" t="s">
        <v>639</v>
      </c>
    </row>
    <row r="592" spans="1:12" hidden="1">
      <c r="A592" s="191">
        <v>591</v>
      </c>
      <c r="B592" s="192" t="s">
        <v>388</v>
      </c>
      <c r="C592" s="193" t="s">
        <v>2080</v>
      </c>
      <c r="D592" s="193" t="s">
        <v>2081</v>
      </c>
      <c r="E592" s="193">
        <v>16</v>
      </c>
      <c r="F592" s="194">
        <v>673.5</v>
      </c>
      <c r="G592" s="195">
        <v>10776</v>
      </c>
      <c r="H592" s="196">
        <f t="shared" si="18"/>
        <v>9</v>
      </c>
      <c r="I592" s="197">
        <v>6061.5</v>
      </c>
      <c r="J592" s="198">
        <f t="shared" si="19"/>
        <v>7</v>
      </c>
      <c r="K592" s="197">
        <v>4714.5</v>
      </c>
      <c r="L592" s="199" t="s">
        <v>639</v>
      </c>
    </row>
    <row r="593" spans="1:12" hidden="1">
      <c r="A593" s="191">
        <v>592</v>
      </c>
      <c r="B593" s="192" t="s">
        <v>391</v>
      </c>
      <c r="C593" s="193" t="s">
        <v>2082</v>
      </c>
      <c r="D593" s="193" t="s">
        <v>2083</v>
      </c>
      <c r="E593" s="193">
        <v>7</v>
      </c>
      <c r="F593" s="194">
        <v>673.5</v>
      </c>
      <c r="G593" s="195">
        <v>4714.5</v>
      </c>
      <c r="H593" s="196">
        <f t="shared" si="18"/>
        <v>6</v>
      </c>
      <c r="I593" s="197">
        <v>4041</v>
      </c>
      <c r="J593" s="198">
        <f t="shared" si="19"/>
        <v>1</v>
      </c>
      <c r="K593" s="197">
        <v>673.5</v>
      </c>
      <c r="L593" s="199" t="s">
        <v>639</v>
      </c>
    </row>
    <row r="594" spans="1:12" hidden="1">
      <c r="A594" s="191">
        <v>593</v>
      </c>
      <c r="B594" s="192" t="s">
        <v>124</v>
      </c>
      <c r="C594" s="193" t="s">
        <v>456</v>
      </c>
      <c r="D594" s="193" t="s">
        <v>457</v>
      </c>
      <c r="E594" s="193">
        <v>6</v>
      </c>
      <c r="F594" s="194">
        <v>685.2</v>
      </c>
      <c r="G594" s="195">
        <v>4111.2000000000007</v>
      </c>
      <c r="H594" s="196">
        <f t="shared" si="18"/>
        <v>4</v>
      </c>
      <c r="I594" s="197">
        <v>2740.8</v>
      </c>
      <c r="J594" s="198">
        <f t="shared" si="19"/>
        <v>2.0000000000000004</v>
      </c>
      <c r="K594" s="197">
        <v>1370.4000000000005</v>
      </c>
      <c r="L594" s="199" t="s">
        <v>639</v>
      </c>
    </row>
    <row r="595" spans="1:12" hidden="1">
      <c r="A595" s="191">
        <v>594</v>
      </c>
      <c r="B595" s="192" t="s">
        <v>127</v>
      </c>
      <c r="C595" s="193" t="s">
        <v>2084</v>
      </c>
      <c r="D595" s="193" t="s">
        <v>2085</v>
      </c>
      <c r="E595" s="193">
        <v>12</v>
      </c>
      <c r="F595" s="194">
        <v>686</v>
      </c>
      <c r="G595" s="195">
        <v>8232</v>
      </c>
      <c r="H595" s="196">
        <f t="shared" si="18"/>
        <v>8</v>
      </c>
      <c r="I595" s="197">
        <v>5488</v>
      </c>
      <c r="J595" s="198">
        <f t="shared" si="19"/>
        <v>4</v>
      </c>
      <c r="K595" s="197">
        <v>2744</v>
      </c>
      <c r="L595" s="199" t="s">
        <v>639</v>
      </c>
    </row>
    <row r="596" spans="1:12" hidden="1">
      <c r="A596" s="191">
        <v>595</v>
      </c>
      <c r="B596" s="192" t="s">
        <v>130</v>
      </c>
      <c r="C596" s="193" t="s">
        <v>2086</v>
      </c>
      <c r="D596" s="193" t="s">
        <v>2087</v>
      </c>
      <c r="E596" s="193">
        <v>6</v>
      </c>
      <c r="F596" s="194">
        <v>686</v>
      </c>
      <c r="G596" s="195">
        <v>4116</v>
      </c>
      <c r="H596" s="196">
        <f t="shared" si="18"/>
        <v>3</v>
      </c>
      <c r="I596" s="197">
        <v>2058</v>
      </c>
      <c r="J596" s="198">
        <f t="shared" si="19"/>
        <v>3</v>
      </c>
      <c r="K596" s="197">
        <v>2058</v>
      </c>
      <c r="L596" s="199" t="s">
        <v>639</v>
      </c>
    </row>
    <row r="597" spans="1:12" hidden="1">
      <c r="A597" s="191">
        <v>596</v>
      </c>
      <c r="B597" s="192" t="s">
        <v>133</v>
      </c>
      <c r="C597" s="193" t="s">
        <v>2088</v>
      </c>
      <c r="D597" s="193" t="s">
        <v>2089</v>
      </c>
      <c r="E597" s="193">
        <v>6</v>
      </c>
      <c r="F597" s="194">
        <v>697.7</v>
      </c>
      <c r="G597" s="195">
        <v>4186.2000000000007</v>
      </c>
      <c r="H597" s="196">
        <f t="shared" si="18"/>
        <v>4</v>
      </c>
      <c r="I597" s="197">
        <v>2790.8</v>
      </c>
      <c r="J597" s="198">
        <f t="shared" si="19"/>
        <v>2.0000000000000004</v>
      </c>
      <c r="K597" s="197">
        <v>1395.4000000000005</v>
      </c>
      <c r="L597" s="199" t="s">
        <v>639</v>
      </c>
    </row>
    <row r="598" spans="1:12" hidden="1">
      <c r="A598" s="191">
        <v>597</v>
      </c>
      <c r="B598" s="192" t="s">
        <v>136</v>
      </c>
      <c r="C598" s="193" t="s">
        <v>458</v>
      </c>
      <c r="D598" s="193" t="s">
        <v>459</v>
      </c>
      <c r="E598" s="193">
        <v>12</v>
      </c>
      <c r="F598" s="194">
        <v>673.5</v>
      </c>
      <c r="G598" s="195">
        <v>8082</v>
      </c>
      <c r="H598" s="196">
        <f t="shared" si="18"/>
        <v>8</v>
      </c>
      <c r="I598" s="197">
        <v>5388</v>
      </c>
      <c r="J598" s="198">
        <f t="shared" si="19"/>
        <v>4</v>
      </c>
      <c r="K598" s="197">
        <v>2694</v>
      </c>
      <c r="L598" s="199" t="s">
        <v>639</v>
      </c>
    </row>
    <row r="599" spans="1:12" hidden="1">
      <c r="A599" s="191">
        <v>598</v>
      </c>
      <c r="B599" s="192" t="s">
        <v>139</v>
      </c>
      <c r="C599" s="193" t="s">
        <v>2090</v>
      </c>
      <c r="D599" s="193" t="s">
        <v>2091</v>
      </c>
      <c r="E599" s="193">
        <v>1</v>
      </c>
      <c r="F599" s="194">
        <v>693.9</v>
      </c>
      <c r="G599" s="195">
        <v>693.9</v>
      </c>
      <c r="H599" s="196">
        <f t="shared" si="18"/>
        <v>1</v>
      </c>
      <c r="I599" s="197">
        <v>693.9</v>
      </c>
      <c r="J599" s="198">
        <f t="shared" si="19"/>
        <v>0</v>
      </c>
      <c r="K599" s="197">
        <v>0</v>
      </c>
      <c r="L599" s="199" t="s">
        <v>639</v>
      </c>
    </row>
    <row r="600" spans="1:12" hidden="1">
      <c r="A600" s="191">
        <v>599</v>
      </c>
      <c r="B600" s="192" t="s">
        <v>142</v>
      </c>
      <c r="C600" s="193" t="s">
        <v>2092</v>
      </c>
      <c r="D600" s="193" t="s">
        <v>2093</v>
      </c>
      <c r="E600" s="193">
        <v>2</v>
      </c>
      <c r="F600" s="194">
        <v>705.6</v>
      </c>
      <c r="G600" s="195">
        <v>1411.2</v>
      </c>
      <c r="H600" s="196">
        <f t="shared" si="18"/>
        <v>2</v>
      </c>
      <c r="I600" s="197">
        <v>1411.2</v>
      </c>
      <c r="J600" s="198">
        <f t="shared" si="19"/>
        <v>0</v>
      </c>
      <c r="K600" s="197">
        <v>0</v>
      </c>
      <c r="L600" s="199" t="s">
        <v>639</v>
      </c>
    </row>
    <row r="601" spans="1:12" hidden="1">
      <c r="A601" s="191">
        <v>600</v>
      </c>
      <c r="B601" s="192" t="s">
        <v>145</v>
      </c>
      <c r="C601" s="193" t="s">
        <v>460</v>
      </c>
      <c r="D601" s="193" t="s">
        <v>461</v>
      </c>
      <c r="E601" s="193">
        <v>2</v>
      </c>
      <c r="F601" s="194">
        <v>706.4</v>
      </c>
      <c r="G601" s="195">
        <v>1412.8</v>
      </c>
      <c r="H601" s="196">
        <f t="shared" si="18"/>
        <v>2</v>
      </c>
      <c r="I601" s="197">
        <v>1412.8</v>
      </c>
      <c r="J601" s="198">
        <f t="shared" si="19"/>
        <v>0</v>
      </c>
      <c r="K601" s="197">
        <v>0</v>
      </c>
      <c r="L601" s="199" t="s">
        <v>639</v>
      </c>
    </row>
    <row r="602" spans="1:12" hidden="1">
      <c r="A602" s="191">
        <v>601</v>
      </c>
      <c r="B602" s="192" t="s">
        <v>148</v>
      </c>
      <c r="C602" s="193" t="s">
        <v>462</v>
      </c>
      <c r="D602" s="193" t="s">
        <v>463</v>
      </c>
      <c r="E602" s="193">
        <v>2</v>
      </c>
      <c r="F602" s="194">
        <v>706.6</v>
      </c>
      <c r="G602" s="195">
        <v>1413.2</v>
      </c>
      <c r="H602" s="196">
        <f t="shared" si="18"/>
        <v>2</v>
      </c>
      <c r="I602" s="197">
        <v>1413.2</v>
      </c>
      <c r="J602" s="198">
        <f t="shared" si="19"/>
        <v>0</v>
      </c>
      <c r="K602" s="197">
        <v>0</v>
      </c>
      <c r="L602" s="199" t="s">
        <v>639</v>
      </c>
    </row>
    <row r="603" spans="1:12" hidden="1">
      <c r="A603" s="191">
        <v>602</v>
      </c>
      <c r="B603" s="192" t="s">
        <v>151</v>
      </c>
      <c r="C603" s="193" t="s">
        <v>2094</v>
      </c>
      <c r="D603" s="193" t="s">
        <v>2095</v>
      </c>
      <c r="E603" s="193">
        <v>2</v>
      </c>
      <c r="F603" s="194">
        <v>706.6</v>
      </c>
      <c r="G603" s="195">
        <v>1413.2</v>
      </c>
      <c r="H603" s="196">
        <f t="shared" si="18"/>
        <v>2</v>
      </c>
      <c r="I603" s="197">
        <v>1413.2</v>
      </c>
      <c r="J603" s="198">
        <f t="shared" si="19"/>
        <v>0</v>
      </c>
      <c r="K603" s="197">
        <v>0</v>
      </c>
      <c r="L603" s="199" t="s">
        <v>639</v>
      </c>
    </row>
    <row r="604" spans="1:12" hidden="1">
      <c r="A604" s="191">
        <v>603</v>
      </c>
      <c r="B604" s="192" t="s">
        <v>394</v>
      </c>
      <c r="C604" s="193" t="s">
        <v>2096</v>
      </c>
      <c r="D604" s="193" t="s">
        <v>2097</v>
      </c>
      <c r="E604" s="193">
        <v>2</v>
      </c>
      <c r="F604" s="194">
        <v>718.3</v>
      </c>
      <c r="G604" s="195">
        <v>1436.6</v>
      </c>
      <c r="H604" s="196">
        <f t="shared" si="18"/>
        <v>2</v>
      </c>
      <c r="I604" s="197">
        <v>1436.6</v>
      </c>
      <c r="J604" s="198">
        <f t="shared" si="19"/>
        <v>0</v>
      </c>
      <c r="K604" s="197">
        <v>0</v>
      </c>
      <c r="L604" s="199" t="s">
        <v>639</v>
      </c>
    </row>
    <row r="605" spans="1:12" hidden="1">
      <c r="A605" s="191">
        <v>604</v>
      </c>
      <c r="B605" s="192" t="s">
        <v>154</v>
      </c>
      <c r="C605" s="193" t="s">
        <v>2098</v>
      </c>
      <c r="D605" s="193" t="s">
        <v>2099</v>
      </c>
      <c r="E605" s="193">
        <v>2</v>
      </c>
      <c r="F605" s="194">
        <v>694.1</v>
      </c>
      <c r="G605" s="195">
        <v>1388.2</v>
      </c>
      <c r="H605" s="196">
        <f t="shared" si="18"/>
        <v>2</v>
      </c>
      <c r="I605" s="197">
        <v>1388.2</v>
      </c>
      <c r="J605" s="198">
        <f t="shared" si="19"/>
        <v>0</v>
      </c>
      <c r="K605" s="197">
        <v>0</v>
      </c>
      <c r="L605" s="199" t="s">
        <v>639</v>
      </c>
    </row>
    <row r="606" spans="1:12" hidden="1">
      <c r="A606" s="191">
        <v>605</v>
      </c>
      <c r="B606" s="192" t="s">
        <v>397</v>
      </c>
      <c r="C606" s="193" t="s">
        <v>2100</v>
      </c>
      <c r="D606" s="193" t="s">
        <v>2101</v>
      </c>
      <c r="E606" s="193">
        <v>2</v>
      </c>
      <c r="F606" s="194">
        <v>694.1</v>
      </c>
      <c r="G606" s="195">
        <v>1388.2</v>
      </c>
      <c r="H606" s="196">
        <f t="shared" si="18"/>
        <v>0</v>
      </c>
      <c r="I606" s="197">
        <v>0</v>
      </c>
      <c r="J606" s="198">
        <f t="shared" si="19"/>
        <v>2</v>
      </c>
      <c r="K606" s="197">
        <v>1388.2</v>
      </c>
      <c r="L606" s="199" t="s">
        <v>639</v>
      </c>
    </row>
    <row r="607" spans="1:12" hidden="1">
      <c r="A607" s="191">
        <v>606</v>
      </c>
      <c r="B607" s="192" t="s">
        <v>400</v>
      </c>
      <c r="C607" s="193" t="s">
        <v>2102</v>
      </c>
      <c r="D607" s="193" t="s">
        <v>2103</v>
      </c>
      <c r="E607" s="193">
        <v>2</v>
      </c>
      <c r="F607" s="194">
        <v>683.2</v>
      </c>
      <c r="G607" s="195">
        <v>1366.4</v>
      </c>
      <c r="H607" s="196">
        <f t="shared" si="18"/>
        <v>2</v>
      </c>
      <c r="I607" s="197">
        <v>1366.4</v>
      </c>
      <c r="J607" s="198">
        <f t="shared" si="19"/>
        <v>0</v>
      </c>
      <c r="K607" s="197">
        <v>0</v>
      </c>
      <c r="L607" s="199" t="s">
        <v>639</v>
      </c>
    </row>
    <row r="608" spans="1:12" hidden="1">
      <c r="A608" s="191">
        <v>607</v>
      </c>
      <c r="B608" s="192" t="s">
        <v>403</v>
      </c>
      <c r="C608" s="193" t="s">
        <v>2104</v>
      </c>
      <c r="D608" s="193" t="s">
        <v>2105</v>
      </c>
      <c r="E608" s="193">
        <v>2</v>
      </c>
      <c r="F608" s="194">
        <v>694.9</v>
      </c>
      <c r="G608" s="195">
        <v>1389.8</v>
      </c>
      <c r="H608" s="196">
        <f t="shared" si="18"/>
        <v>2</v>
      </c>
      <c r="I608" s="197">
        <v>1389.8</v>
      </c>
      <c r="J608" s="198">
        <f t="shared" si="19"/>
        <v>0</v>
      </c>
      <c r="K608" s="197">
        <v>0</v>
      </c>
      <c r="L608" s="199" t="s">
        <v>639</v>
      </c>
    </row>
    <row r="609" spans="1:12" hidden="1">
      <c r="A609" s="191">
        <v>608</v>
      </c>
      <c r="B609" s="192" t="s">
        <v>673</v>
      </c>
      <c r="C609" s="193" t="s">
        <v>2106</v>
      </c>
      <c r="D609" s="193" t="s">
        <v>2107</v>
      </c>
      <c r="E609" s="193">
        <v>2</v>
      </c>
      <c r="F609" s="194">
        <v>683.2</v>
      </c>
      <c r="G609" s="195">
        <v>1366.4</v>
      </c>
      <c r="H609" s="196">
        <f t="shared" si="18"/>
        <v>2</v>
      </c>
      <c r="I609" s="197">
        <v>1366.4</v>
      </c>
      <c r="J609" s="198">
        <f t="shared" si="19"/>
        <v>0</v>
      </c>
      <c r="K609" s="197">
        <v>0</v>
      </c>
      <c r="L609" s="199" t="s">
        <v>639</v>
      </c>
    </row>
    <row r="610" spans="1:12" hidden="1">
      <c r="A610" s="191">
        <v>609</v>
      </c>
      <c r="B610" s="192" t="s">
        <v>676</v>
      </c>
      <c r="C610" s="193" t="s">
        <v>2108</v>
      </c>
      <c r="D610" s="193" t="s">
        <v>2109</v>
      </c>
      <c r="E610" s="193">
        <v>2</v>
      </c>
      <c r="F610" s="194">
        <v>692.8</v>
      </c>
      <c r="G610" s="195">
        <v>1385.6</v>
      </c>
      <c r="H610" s="196">
        <f t="shared" si="18"/>
        <v>2</v>
      </c>
      <c r="I610" s="197">
        <v>1385.6</v>
      </c>
      <c r="J610" s="198">
        <f t="shared" si="19"/>
        <v>0</v>
      </c>
      <c r="K610" s="197">
        <v>0</v>
      </c>
      <c r="L610" s="199" t="s">
        <v>639</v>
      </c>
    </row>
    <row r="611" spans="1:12" hidden="1">
      <c r="A611" s="191">
        <v>610</v>
      </c>
      <c r="B611" s="192" t="s">
        <v>406</v>
      </c>
      <c r="C611" s="193" t="s">
        <v>2110</v>
      </c>
      <c r="D611" s="193" t="s">
        <v>2111</v>
      </c>
      <c r="E611" s="193">
        <v>1</v>
      </c>
      <c r="F611" s="194">
        <v>658.5</v>
      </c>
      <c r="G611" s="195">
        <v>658.5</v>
      </c>
      <c r="H611" s="196">
        <f t="shared" si="18"/>
        <v>0</v>
      </c>
      <c r="I611" s="197">
        <v>0</v>
      </c>
      <c r="J611" s="198">
        <f t="shared" si="19"/>
        <v>1</v>
      </c>
      <c r="K611" s="197">
        <v>658.5</v>
      </c>
      <c r="L611" s="199" t="s">
        <v>639</v>
      </c>
    </row>
    <row r="612" spans="1:12" hidden="1">
      <c r="A612" s="191">
        <v>611</v>
      </c>
      <c r="B612" s="192" t="s">
        <v>409</v>
      </c>
      <c r="C612" s="193" t="s">
        <v>2112</v>
      </c>
      <c r="D612" s="193" t="s">
        <v>2113</v>
      </c>
      <c r="E612" s="193">
        <v>2</v>
      </c>
      <c r="F612" s="194">
        <v>40.5</v>
      </c>
      <c r="G612" s="195">
        <v>81</v>
      </c>
      <c r="H612" s="196">
        <f t="shared" si="18"/>
        <v>0</v>
      </c>
      <c r="I612" s="197">
        <v>0</v>
      </c>
      <c r="J612" s="198">
        <f t="shared" si="19"/>
        <v>2</v>
      </c>
      <c r="K612" s="197">
        <v>81</v>
      </c>
      <c r="L612" s="199" t="s">
        <v>639</v>
      </c>
    </row>
    <row r="613" spans="1:12" hidden="1">
      <c r="A613" s="191">
        <v>612</v>
      </c>
      <c r="B613" s="192" t="s">
        <v>412</v>
      </c>
      <c r="C613" s="193" t="s">
        <v>2114</v>
      </c>
      <c r="D613" s="193" t="s">
        <v>2115</v>
      </c>
      <c r="E613" s="193">
        <v>14</v>
      </c>
      <c r="F613" s="194">
        <v>43.2</v>
      </c>
      <c r="G613" s="195">
        <v>604.80000000000007</v>
      </c>
      <c r="H613" s="196">
        <f t="shared" si="18"/>
        <v>0</v>
      </c>
      <c r="I613" s="197">
        <v>0</v>
      </c>
      <c r="J613" s="198">
        <f t="shared" si="19"/>
        <v>14</v>
      </c>
      <c r="K613" s="197">
        <v>604.80000000000007</v>
      </c>
      <c r="L613" s="199" t="s">
        <v>639</v>
      </c>
    </row>
    <row r="614" spans="1:12" hidden="1">
      <c r="A614" s="191">
        <v>613</v>
      </c>
      <c r="B614" s="192" t="s">
        <v>415</v>
      </c>
      <c r="C614" s="193" t="s">
        <v>2116</v>
      </c>
      <c r="D614" s="193" t="s">
        <v>2117</v>
      </c>
      <c r="E614" s="193">
        <v>176</v>
      </c>
      <c r="F614" s="194">
        <v>123.4</v>
      </c>
      <c r="G614" s="195">
        <v>21718.400000000001</v>
      </c>
      <c r="H614" s="196">
        <f t="shared" si="18"/>
        <v>96.000000000000014</v>
      </c>
      <c r="I614" s="197">
        <v>11846.400000000001</v>
      </c>
      <c r="J614" s="198">
        <f t="shared" si="19"/>
        <v>80</v>
      </c>
      <c r="K614" s="197">
        <v>9872</v>
      </c>
      <c r="L614" s="199" t="s">
        <v>639</v>
      </c>
    </row>
    <row r="615" spans="1:12" hidden="1">
      <c r="A615" s="191">
        <v>614</v>
      </c>
      <c r="B615" s="192" t="s">
        <v>418</v>
      </c>
      <c r="C615" s="193" t="s">
        <v>2118</v>
      </c>
      <c r="D615" s="193" t="s">
        <v>2119</v>
      </c>
      <c r="E615" s="193">
        <v>3</v>
      </c>
      <c r="F615" s="194">
        <v>27.4</v>
      </c>
      <c r="G615" s="195">
        <v>82.199999999999989</v>
      </c>
      <c r="H615" s="196">
        <f t="shared" si="18"/>
        <v>0</v>
      </c>
      <c r="I615" s="197">
        <v>0</v>
      </c>
      <c r="J615" s="198">
        <f t="shared" si="19"/>
        <v>2.9999999999999996</v>
      </c>
      <c r="K615" s="197">
        <v>82.199999999999989</v>
      </c>
      <c r="L615" s="199" t="s">
        <v>639</v>
      </c>
    </row>
    <row r="616" spans="1:12" hidden="1">
      <c r="A616" s="191">
        <v>615</v>
      </c>
      <c r="B616" s="192" t="s">
        <v>421</v>
      </c>
      <c r="C616" s="193" t="s">
        <v>2120</v>
      </c>
      <c r="D616" s="193" t="s">
        <v>2121</v>
      </c>
      <c r="E616" s="193">
        <v>2</v>
      </c>
      <c r="F616" s="194">
        <v>40.1</v>
      </c>
      <c r="G616" s="195">
        <v>80.2</v>
      </c>
      <c r="H616" s="196">
        <f t="shared" si="18"/>
        <v>0</v>
      </c>
      <c r="I616" s="197">
        <v>0</v>
      </c>
      <c r="J616" s="198">
        <f t="shared" si="19"/>
        <v>2</v>
      </c>
      <c r="K616" s="197">
        <v>80.2</v>
      </c>
      <c r="L616" s="199" t="s">
        <v>639</v>
      </c>
    </row>
    <row r="617" spans="1:12" hidden="1">
      <c r="A617" s="191">
        <v>616</v>
      </c>
      <c r="B617" s="192" t="s">
        <v>679</v>
      </c>
      <c r="C617" s="193" t="s">
        <v>2122</v>
      </c>
      <c r="D617" s="193" t="s">
        <v>2123</v>
      </c>
      <c r="E617" s="193">
        <v>3</v>
      </c>
      <c r="F617" s="194">
        <v>38.200000000000003</v>
      </c>
      <c r="G617" s="195">
        <v>114.60000000000001</v>
      </c>
      <c r="H617" s="196">
        <f t="shared" si="18"/>
        <v>1</v>
      </c>
      <c r="I617" s="197">
        <v>38.200000000000003</v>
      </c>
      <c r="J617" s="198">
        <f t="shared" si="19"/>
        <v>2</v>
      </c>
      <c r="K617" s="197">
        <v>76.400000000000006</v>
      </c>
      <c r="L617" s="199" t="s">
        <v>639</v>
      </c>
    </row>
    <row r="618" spans="1:12" hidden="1">
      <c r="A618" s="191">
        <v>617</v>
      </c>
      <c r="B618" s="192" t="s">
        <v>682</v>
      </c>
      <c r="C618" s="193" t="s">
        <v>2124</v>
      </c>
      <c r="D618" s="193" t="s">
        <v>2125</v>
      </c>
      <c r="E618" s="193">
        <v>4</v>
      </c>
      <c r="F618" s="194">
        <v>46.3</v>
      </c>
      <c r="G618" s="195">
        <v>185.2</v>
      </c>
      <c r="H618" s="196">
        <f t="shared" si="18"/>
        <v>1</v>
      </c>
      <c r="I618" s="197">
        <v>46.3</v>
      </c>
      <c r="J618" s="198">
        <f t="shared" si="19"/>
        <v>2.9999999999999996</v>
      </c>
      <c r="K618" s="197">
        <v>138.89999999999998</v>
      </c>
      <c r="L618" s="199" t="s">
        <v>639</v>
      </c>
    </row>
    <row r="619" spans="1:12" hidden="1">
      <c r="A619" s="191">
        <v>618</v>
      </c>
      <c r="B619" s="192" t="s">
        <v>424</v>
      </c>
      <c r="C619" s="193" t="s">
        <v>2126</v>
      </c>
      <c r="D619" s="193" t="s">
        <v>2127</v>
      </c>
      <c r="E619" s="193">
        <v>4</v>
      </c>
      <c r="F619" s="194">
        <v>40.5</v>
      </c>
      <c r="G619" s="195">
        <v>162</v>
      </c>
      <c r="H619" s="196">
        <f t="shared" si="18"/>
        <v>0</v>
      </c>
      <c r="I619" s="197">
        <v>0</v>
      </c>
      <c r="J619" s="198">
        <f t="shared" si="19"/>
        <v>4</v>
      </c>
      <c r="K619" s="197">
        <v>162</v>
      </c>
      <c r="L619" s="199" t="s">
        <v>639</v>
      </c>
    </row>
    <row r="620" spans="1:12" hidden="1">
      <c r="A620" s="191">
        <v>619</v>
      </c>
      <c r="B620" s="192" t="s">
        <v>427</v>
      </c>
      <c r="C620" s="193" t="s">
        <v>2128</v>
      </c>
      <c r="D620" s="193" t="s">
        <v>2129</v>
      </c>
      <c r="E620" s="193">
        <v>19</v>
      </c>
      <c r="F620" s="194">
        <v>50.3</v>
      </c>
      <c r="G620" s="195">
        <v>955.69999999999993</v>
      </c>
      <c r="H620" s="196">
        <f t="shared" si="18"/>
        <v>0</v>
      </c>
      <c r="I620" s="197">
        <v>0</v>
      </c>
      <c r="J620" s="198">
        <f t="shared" si="19"/>
        <v>19</v>
      </c>
      <c r="K620" s="197">
        <v>955.69999999999993</v>
      </c>
      <c r="L620" s="199" t="s">
        <v>639</v>
      </c>
    </row>
    <row r="621" spans="1:12" hidden="1">
      <c r="A621" s="191">
        <v>620</v>
      </c>
      <c r="B621" s="192" t="s">
        <v>157</v>
      </c>
      <c r="C621" s="193" t="s">
        <v>2130</v>
      </c>
      <c r="D621" s="193" t="s">
        <v>2131</v>
      </c>
      <c r="E621" s="193">
        <v>1</v>
      </c>
      <c r="F621" s="194">
        <v>127.1</v>
      </c>
      <c r="G621" s="195">
        <v>127.1</v>
      </c>
      <c r="H621" s="196">
        <f t="shared" si="18"/>
        <v>0</v>
      </c>
      <c r="I621" s="197">
        <v>0</v>
      </c>
      <c r="J621" s="198">
        <f t="shared" si="19"/>
        <v>1</v>
      </c>
      <c r="K621" s="197">
        <v>127.1</v>
      </c>
      <c r="L621" s="199" t="s">
        <v>639</v>
      </c>
    </row>
    <row r="622" spans="1:12" hidden="1">
      <c r="A622" s="191">
        <v>621</v>
      </c>
      <c r="B622" s="192" t="s">
        <v>160</v>
      </c>
      <c r="C622" s="193" t="s">
        <v>2132</v>
      </c>
      <c r="D622" s="193" t="s">
        <v>2133</v>
      </c>
      <c r="E622" s="193">
        <v>2</v>
      </c>
      <c r="F622" s="194">
        <v>127.1</v>
      </c>
      <c r="G622" s="195">
        <v>254.2</v>
      </c>
      <c r="H622" s="196">
        <f t="shared" si="18"/>
        <v>0</v>
      </c>
      <c r="I622" s="197">
        <v>0</v>
      </c>
      <c r="J622" s="198">
        <f t="shared" si="19"/>
        <v>2</v>
      </c>
      <c r="K622" s="197">
        <v>254.2</v>
      </c>
      <c r="L622" s="199" t="s">
        <v>639</v>
      </c>
    </row>
    <row r="623" spans="1:12" hidden="1">
      <c r="A623" s="191">
        <v>622</v>
      </c>
      <c r="B623" s="192" t="s">
        <v>163</v>
      </c>
      <c r="C623" s="193" t="s">
        <v>2134</v>
      </c>
      <c r="D623" s="193" t="s">
        <v>2135</v>
      </c>
      <c r="E623" s="193">
        <v>3</v>
      </c>
      <c r="F623" s="194">
        <v>38.200000000000003</v>
      </c>
      <c r="G623" s="195">
        <v>114.60000000000001</v>
      </c>
      <c r="H623" s="196">
        <f t="shared" si="18"/>
        <v>0</v>
      </c>
      <c r="I623" s="197">
        <v>0</v>
      </c>
      <c r="J623" s="198">
        <f t="shared" si="19"/>
        <v>3</v>
      </c>
      <c r="K623" s="197">
        <v>114.60000000000001</v>
      </c>
      <c r="L623" s="199" t="s">
        <v>639</v>
      </c>
    </row>
    <row r="624" spans="1:12" hidden="1">
      <c r="A624" s="191">
        <v>623</v>
      </c>
      <c r="B624" s="192" t="s">
        <v>685</v>
      </c>
      <c r="C624" s="193" t="s">
        <v>2136</v>
      </c>
      <c r="D624" s="193" t="s">
        <v>2137</v>
      </c>
      <c r="E624" s="193">
        <v>4</v>
      </c>
      <c r="F624" s="194">
        <v>46.3</v>
      </c>
      <c r="G624" s="195">
        <v>185.2</v>
      </c>
      <c r="H624" s="196">
        <f t="shared" si="18"/>
        <v>1</v>
      </c>
      <c r="I624" s="197">
        <v>46.3</v>
      </c>
      <c r="J624" s="198">
        <f t="shared" si="19"/>
        <v>2.9999999999999996</v>
      </c>
      <c r="K624" s="197">
        <v>138.89999999999998</v>
      </c>
      <c r="L624" s="199" t="s">
        <v>639</v>
      </c>
    </row>
    <row r="625" spans="1:12" hidden="1">
      <c r="A625" s="191">
        <v>624</v>
      </c>
      <c r="B625" s="192" t="s">
        <v>166</v>
      </c>
      <c r="C625" s="193" t="s">
        <v>2138</v>
      </c>
      <c r="D625" s="193" t="s">
        <v>2139</v>
      </c>
      <c r="E625" s="193">
        <v>4</v>
      </c>
      <c r="F625" s="194">
        <v>40.5</v>
      </c>
      <c r="G625" s="195">
        <v>162</v>
      </c>
      <c r="H625" s="196">
        <f t="shared" si="18"/>
        <v>0</v>
      </c>
      <c r="I625" s="197">
        <v>0</v>
      </c>
      <c r="J625" s="198">
        <f t="shared" si="19"/>
        <v>4</v>
      </c>
      <c r="K625" s="197">
        <v>162</v>
      </c>
      <c r="L625" s="199" t="s">
        <v>639</v>
      </c>
    </row>
    <row r="626" spans="1:12" hidden="1">
      <c r="A626" s="191">
        <v>625</v>
      </c>
      <c r="B626" s="192" t="s">
        <v>688</v>
      </c>
      <c r="C626" s="193" t="s">
        <v>2140</v>
      </c>
      <c r="D626" s="193" t="s">
        <v>2141</v>
      </c>
      <c r="E626" s="193">
        <v>3</v>
      </c>
      <c r="F626" s="194">
        <v>42.8</v>
      </c>
      <c r="G626" s="195">
        <v>128.39999999999998</v>
      </c>
      <c r="H626" s="196">
        <f t="shared" si="18"/>
        <v>0</v>
      </c>
      <c r="I626" s="197">
        <v>0</v>
      </c>
      <c r="J626" s="198">
        <f t="shared" si="19"/>
        <v>2.9999999999999996</v>
      </c>
      <c r="K626" s="197">
        <v>128.39999999999998</v>
      </c>
      <c r="L626" s="199" t="s">
        <v>639</v>
      </c>
    </row>
    <row r="627" spans="1:12" hidden="1">
      <c r="A627" s="191">
        <v>626</v>
      </c>
      <c r="B627" s="192" t="s">
        <v>691</v>
      </c>
      <c r="C627" s="193" t="s">
        <v>2142</v>
      </c>
      <c r="D627" s="193" t="s">
        <v>2143</v>
      </c>
      <c r="E627" s="193">
        <v>2</v>
      </c>
      <c r="F627" s="194">
        <v>30.2</v>
      </c>
      <c r="G627" s="195">
        <v>60.4</v>
      </c>
      <c r="H627" s="196">
        <f t="shared" si="18"/>
        <v>0</v>
      </c>
      <c r="I627" s="197">
        <v>0</v>
      </c>
      <c r="J627" s="198">
        <f t="shared" si="19"/>
        <v>2</v>
      </c>
      <c r="K627" s="197">
        <v>60.4</v>
      </c>
      <c r="L627" s="199" t="s">
        <v>639</v>
      </c>
    </row>
    <row r="628" spans="1:12" hidden="1">
      <c r="A628" s="191">
        <v>627</v>
      </c>
      <c r="B628" s="192" t="s">
        <v>694</v>
      </c>
      <c r="C628" s="193" t="s">
        <v>2144</v>
      </c>
      <c r="D628" s="193" t="s">
        <v>2145</v>
      </c>
      <c r="E628" s="193">
        <v>2</v>
      </c>
      <c r="F628" s="194">
        <v>30.2</v>
      </c>
      <c r="G628" s="195">
        <v>60.4</v>
      </c>
      <c r="H628" s="196">
        <f t="shared" si="18"/>
        <v>0</v>
      </c>
      <c r="I628" s="197">
        <v>0</v>
      </c>
      <c r="J628" s="198">
        <f t="shared" si="19"/>
        <v>2</v>
      </c>
      <c r="K628" s="197">
        <v>60.4</v>
      </c>
      <c r="L628" s="199" t="s">
        <v>639</v>
      </c>
    </row>
    <row r="629" spans="1:12" hidden="1">
      <c r="A629" s="191">
        <v>628</v>
      </c>
      <c r="B629" s="192" t="s">
        <v>697</v>
      </c>
      <c r="C629" s="193" t="s">
        <v>2146</v>
      </c>
      <c r="D629" s="193" t="s">
        <v>2147</v>
      </c>
      <c r="E629" s="193">
        <v>4</v>
      </c>
      <c r="F629" s="194">
        <v>42.8</v>
      </c>
      <c r="G629" s="195">
        <v>171.2</v>
      </c>
      <c r="H629" s="196">
        <f t="shared" si="18"/>
        <v>1</v>
      </c>
      <c r="I629" s="197">
        <v>42.8</v>
      </c>
      <c r="J629" s="198">
        <f t="shared" si="19"/>
        <v>2.9999999999999996</v>
      </c>
      <c r="K629" s="197">
        <v>128.39999999999998</v>
      </c>
      <c r="L629" s="199" t="s">
        <v>639</v>
      </c>
    </row>
    <row r="630" spans="1:12" hidden="1">
      <c r="A630" s="191">
        <v>629</v>
      </c>
      <c r="B630" s="192" t="s">
        <v>700</v>
      </c>
      <c r="C630" s="193" t="s">
        <v>2148</v>
      </c>
      <c r="D630" s="193" t="s">
        <v>2149</v>
      </c>
      <c r="E630" s="193">
        <v>2</v>
      </c>
      <c r="F630" s="194">
        <v>127.1</v>
      </c>
      <c r="G630" s="195">
        <v>254.2</v>
      </c>
      <c r="H630" s="196">
        <f t="shared" si="18"/>
        <v>1</v>
      </c>
      <c r="I630" s="197">
        <v>127.1</v>
      </c>
      <c r="J630" s="198">
        <f t="shared" si="19"/>
        <v>1</v>
      </c>
      <c r="K630" s="197">
        <v>127.1</v>
      </c>
      <c r="L630" s="199" t="s">
        <v>639</v>
      </c>
    </row>
    <row r="631" spans="1:12" hidden="1">
      <c r="A631" s="191">
        <v>630</v>
      </c>
      <c r="B631" s="192" t="s">
        <v>703</v>
      </c>
      <c r="C631" s="193" t="s">
        <v>2150</v>
      </c>
      <c r="D631" s="193" t="s">
        <v>2151</v>
      </c>
      <c r="E631" s="193">
        <v>2</v>
      </c>
      <c r="F631" s="194">
        <v>127.1</v>
      </c>
      <c r="G631" s="195">
        <v>254.2</v>
      </c>
      <c r="H631" s="196">
        <f t="shared" si="18"/>
        <v>0</v>
      </c>
      <c r="I631" s="197">
        <v>0</v>
      </c>
      <c r="J631" s="198">
        <f t="shared" si="19"/>
        <v>2</v>
      </c>
      <c r="K631" s="197">
        <v>254.2</v>
      </c>
      <c r="L631" s="199" t="s">
        <v>639</v>
      </c>
    </row>
    <row r="632" spans="1:12" hidden="1">
      <c r="A632" s="191">
        <v>631</v>
      </c>
      <c r="B632" s="192" t="s">
        <v>706</v>
      </c>
      <c r="C632" s="193" t="s">
        <v>2152</v>
      </c>
      <c r="D632" s="193" t="s">
        <v>2153</v>
      </c>
      <c r="E632" s="193">
        <v>2</v>
      </c>
      <c r="F632" s="194">
        <v>40.1</v>
      </c>
      <c r="G632" s="195">
        <v>80.2</v>
      </c>
      <c r="H632" s="196">
        <f t="shared" si="18"/>
        <v>0</v>
      </c>
      <c r="I632" s="197">
        <v>0</v>
      </c>
      <c r="J632" s="198">
        <f t="shared" si="19"/>
        <v>2</v>
      </c>
      <c r="K632" s="197">
        <v>80.2</v>
      </c>
      <c r="L632" s="199" t="s">
        <v>639</v>
      </c>
    </row>
    <row r="633" spans="1:12" hidden="1">
      <c r="A633" s="191">
        <v>632</v>
      </c>
      <c r="B633" s="192" t="s">
        <v>709</v>
      </c>
      <c r="C633" s="193" t="s">
        <v>2154</v>
      </c>
      <c r="D633" s="193" t="s">
        <v>2155</v>
      </c>
      <c r="E633" s="193">
        <v>4</v>
      </c>
      <c r="F633" s="194">
        <v>27.4</v>
      </c>
      <c r="G633" s="195">
        <v>109.6</v>
      </c>
      <c r="H633" s="196">
        <f t="shared" si="18"/>
        <v>1</v>
      </c>
      <c r="I633" s="197">
        <v>27.4</v>
      </c>
      <c r="J633" s="198">
        <f t="shared" si="19"/>
        <v>2.9999999999999996</v>
      </c>
      <c r="K633" s="197">
        <v>82.199999999999989</v>
      </c>
      <c r="L633" s="199" t="s">
        <v>639</v>
      </c>
    </row>
    <row r="634" spans="1:12" hidden="1">
      <c r="A634" s="191">
        <v>633</v>
      </c>
      <c r="B634" s="192" t="s">
        <v>712</v>
      </c>
      <c r="C634" s="193" t="s">
        <v>2156</v>
      </c>
      <c r="D634" s="193" t="s">
        <v>2157</v>
      </c>
      <c r="E634" s="193">
        <v>2</v>
      </c>
      <c r="F634" s="194">
        <v>17.2</v>
      </c>
      <c r="G634" s="195">
        <v>34.4</v>
      </c>
      <c r="H634" s="196">
        <f t="shared" si="18"/>
        <v>0</v>
      </c>
      <c r="I634" s="197">
        <v>0</v>
      </c>
      <c r="J634" s="198">
        <f t="shared" si="19"/>
        <v>2</v>
      </c>
      <c r="K634" s="197">
        <v>34.4</v>
      </c>
      <c r="L634" s="199" t="s">
        <v>639</v>
      </c>
    </row>
    <row r="635" spans="1:12" hidden="1">
      <c r="A635" s="191">
        <v>634</v>
      </c>
      <c r="B635" s="192" t="s">
        <v>715</v>
      </c>
      <c r="C635" s="193" t="s">
        <v>2158</v>
      </c>
      <c r="D635" s="193" t="s">
        <v>2159</v>
      </c>
      <c r="E635" s="193">
        <v>2</v>
      </c>
      <c r="F635" s="194">
        <v>130.1</v>
      </c>
      <c r="G635" s="195">
        <v>260.2</v>
      </c>
      <c r="H635" s="196">
        <f t="shared" si="18"/>
        <v>1</v>
      </c>
      <c r="I635" s="197">
        <v>130.1</v>
      </c>
      <c r="J635" s="198">
        <f t="shared" si="19"/>
        <v>1</v>
      </c>
      <c r="K635" s="197">
        <v>130.1</v>
      </c>
      <c r="L635" s="199" t="s">
        <v>639</v>
      </c>
    </row>
    <row r="636" spans="1:12" hidden="1">
      <c r="A636" s="191">
        <v>635</v>
      </c>
      <c r="B636" s="192" t="s">
        <v>718</v>
      </c>
      <c r="C636" s="193" t="s">
        <v>2160</v>
      </c>
      <c r="D636" s="193" t="s">
        <v>2161</v>
      </c>
      <c r="E636" s="193">
        <v>2</v>
      </c>
      <c r="F636" s="194">
        <v>3757.4</v>
      </c>
      <c r="G636" s="195">
        <v>7514.8</v>
      </c>
      <c r="H636" s="196">
        <f t="shared" si="18"/>
        <v>2</v>
      </c>
      <c r="I636" s="197">
        <v>7514.8</v>
      </c>
      <c r="J636" s="198">
        <f t="shared" si="19"/>
        <v>0</v>
      </c>
      <c r="K636" s="197">
        <v>0</v>
      </c>
      <c r="L636" s="199" t="s">
        <v>757</v>
      </c>
    </row>
    <row r="637" spans="1:12" hidden="1">
      <c r="A637" s="191">
        <v>636</v>
      </c>
      <c r="B637" s="192" t="s">
        <v>721</v>
      </c>
      <c r="C637" s="193" t="s">
        <v>2162</v>
      </c>
      <c r="D637" s="193" t="s">
        <v>2163</v>
      </c>
      <c r="E637" s="193">
        <v>19</v>
      </c>
      <c r="F637" s="194">
        <v>3763.7</v>
      </c>
      <c r="G637" s="195">
        <v>71510.3</v>
      </c>
      <c r="H637" s="196">
        <f t="shared" si="18"/>
        <v>18.999999999999996</v>
      </c>
      <c r="I637" s="197">
        <v>71510.299999999988</v>
      </c>
      <c r="J637" s="198">
        <f t="shared" si="19"/>
        <v>0</v>
      </c>
      <c r="K637" s="197">
        <v>0</v>
      </c>
      <c r="L637" s="199" t="s">
        <v>757</v>
      </c>
    </row>
    <row r="638" spans="1:12" hidden="1">
      <c r="A638" s="191">
        <v>637</v>
      </c>
      <c r="B638" s="192" t="s">
        <v>724</v>
      </c>
      <c r="C638" s="193" t="s">
        <v>2164</v>
      </c>
      <c r="D638" s="193" t="s">
        <v>2165</v>
      </c>
      <c r="E638" s="193">
        <v>1</v>
      </c>
      <c r="F638" s="194">
        <v>3772.2</v>
      </c>
      <c r="G638" s="195">
        <v>3772.2</v>
      </c>
      <c r="H638" s="196">
        <f t="shared" si="18"/>
        <v>1</v>
      </c>
      <c r="I638" s="197">
        <v>3772.2</v>
      </c>
      <c r="J638" s="198">
        <f t="shared" si="19"/>
        <v>0</v>
      </c>
      <c r="K638" s="197">
        <v>0</v>
      </c>
      <c r="L638" s="199" t="s">
        <v>757</v>
      </c>
    </row>
    <row r="639" spans="1:12" hidden="1">
      <c r="A639" s="191">
        <v>638</v>
      </c>
      <c r="B639" s="192" t="s">
        <v>727</v>
      </c>
      <c r="C639" s="193" t="s">
        <v>2166</v>
      </c>
      <c r="D639" s="193" t="s">
        <v>2167</v>
      </c>
      <c r="E639" s="193">
        <v>2</v>
      </c>
      <c r="F639" s="194">
        <v>3796.8</v>
      </c>
      <c r="G639" s="195">
        <v>7593.6</v>
      </c>
      <c r="H639" s="196">
        <f t="shared" si="18"/>
        <v>2</v>
      </c>
      <c r="I639" s="197">
        <v>7593.6</v>
      </c>
      <c r="J639" s="198">
        <f t="shared" si="19"/>
        <v>0</v>
      </c>
      <c r="K639" s="197">
        <v>0</v>
      </c>
      <c r="L639" s="199" t="s">
        <v>757</v>
      </c>
    </row>
    <row r="640" spans="1:12" hidden="1">
      <c r="A640" s="191">
        <v>639</v>
      </c>
      <c r="B640" s="192" t="s">
        <v>730</v>
      </c>
      <c r="C640" s="193" t="s">
        <v>2168</v>
      </c>
      <c r="D640" s="193" t="s">
        <v>2169</v>
      </c>
      <c r="E640" s="193">
        <v>2</v>
      </c>
      <c r="F640" s="194">
        <v>3785.3</v>
      </c>
      <c r="G640" s="195">
        <v>7570.6</v>
      </c>
      <c r="H640" s="196">
        <f t="shared" si="18"/>
        <v>2</v>
      </c>
      <c r="I640" s="197">
        <v>7570.6</v>
      </c>
      <c r="J640" s="198">
        <f t="shared" si="19"/>
        <v>0</v>
      </c>
      <c r="K640" s="197">
        <v>0</v>
      </c>
      <c r="L640" s="199" t="s">
        <v>757</v>
      </c>
    </row>
    <row r="641" spans="1:12" hidden="1">
      <c r="A641" s="191">
        <v>640</v>
      </c>
      <c r="B641" s="192" t="s">
        <v>733</v>
      </c>
      <c r="C641" s="193" t="s">
        <v>2170</v>
      </c>
      <c r="D641" s="193" t="s">
        <v>2171</v>
      </c>
      <c r="E641" s="193">
        <v>2</v>
      </c>
      <c r="F641" s="194">
        <v>3796.8</v>
      </c>
      <c r="G641" s="195">
        <v>7593.6</v>
      </c>
      <c r="H641" s="196">
        <f t="shared" si="18"/>
        <v>2</v>
      </c>
      <c r="I641" s="197">
        <v>7593.6</v>
      </c>
      <c r="J641" s="198">
        <f t="shared" si="19"/>
        <v>0</v>
      </c>
      <c r="K641" s="197">
        <v>0</v>
      </c>
      <c r="L641" s="199" t="s">
        <v>757</v>
      </c>
    </row>
    <row r="642" spans="1:12" hidden="1">
      <c r="A642" s="191">
        <v>641</v>
      </c>
      <c r="B642" s="192" t="s">
        <v>736</v>
      </c>
      <c r="C642" s="193" t="s">
        <v>2172</v>
      </c>
      <c r="D642" s="193" t="s">
        <v>2173</v>
      </c>
      <c r="E642" s="193">
        <v>2</v>
      </c>
      <c r="F642" s="194">
        <v>3757.4</v>
      </c>
      <c r="G642" s="195">
        <v>7514.8</v>
      </c>
      <c r="H642" s="196">
        <f t="shared" si="18"/>
        <v>2</v>
      </c>
      <c r="I642" s="197">
        <v>7514.8</v>
      </c>
      <c r="J642" s="198">
        <f t="shared" si="19"/>
        <v>0</v>
      </c>
      <c r="K642" s="197">
        <v>0</v>
      </c>
      <c r="L642" s="199" t="s">
        <v>757</v>
      </c>
    </row>
    <row r="643" spans="1:12" hidden="1">
      <c r="A643" s="191">
        <v>642</v>
      </c>
      <c r="B643" s="192" t="s">
        <v>739</v>
      </c>
      <c r="C643" s="193" t="s">
        <v>2174</v>
      </c>
      <c r="D643" s="193" t="s">
        <v>2175</v>
      </c>
      <c r="E643" s="193">
        <v>1</v>
      </c>
      <c r="F643" s="194">
        <v>820.2</v>
      </c>
      <c r="G643" s="195">
        <v>820.2</v>
      </c>
      <c r="H643" s="196">
        <f t="shared" ref="H643:H706" si="20">I643/F643</f>
        <v>0</v>
      </c>
      <c r="I643" s="197">
        <v>0</v>
      </c>
      <c r="J643" s="198">
        <f t="shared" ref="J643:J706" si="21">K643/F643</f>
        <v>1</v>
      </c>
      <c r="K643" s="197">
        <v>820.2</v>
      </c>
      <c r="L643" s="199" t="s">
        <v>639</v>
      </c>
    </row>
    <row r="644" spans="1:12" hidden="1">
      <c r="A644" s="191">
        <v>643</v>
      </c>
      <c r="B644" s="192" t="s">
        <v>742</v>
      </c>
      <c r="C644" s="193" t="s">
        <v>2176</v>
      </c>
      <c r="D644" s="193" t="s">
        <v>2177</v>
      </c>
      <c r="E644" s="193">
        <v>1</v>
      </c>
      <c r="F644" s="194">
        <v>819.9</v>
      </c>
      <c r="G644" s="195">
        <v>819.9</v>
      </c>
      <c r="H644" s="196">
        <f t="shared" si="20"/>
        <v>1</v>
      </c>
      <c r="I644" s="197">
        <v>819.9</v>
      </c>
      <c r="J644" s="198">
        <f t="shared" si="21"/>
        <v>0</v>
      </c>
      <c r="K644" s="197">
        <v>0</v>
      </c>
      <c r="L644" s="199" t="s">
        <v>639</v>
      </c>
    </row>
    <row r="645" spans="1:12" hidden="1">
      <c r="A645" s="191">
        <v>644</v>
      </c>
      <c r="B645" s="192" t="s">
        <v>745</v>
      </c>
      <c r="C645" s="193" t="s">
        <v>2178</v>
      </c>
      <c r="D645" s="193" t="s">
        <v>2179</v>
      </c>
      <c r="E645" s="193">
        <v>3</v>
      </c>
      <c r="F645" s="194">
        <v>39</v>
      </c>
      <c r="G645" s="195">
        <v>117</v>
      </c>
      <c r="H645" s="196">
        <f t="shared" si="20"/>
        <v>0</v>
      </c>
      <c r="I645" s="197">
        <v>0</v>
      </c>
      <c r="J645" s="198">
        <f t="shared" si="21"/>
        <v>3</v>
      </c>
      <c r="K645" s="197">
        <v>117</v>
      </c>
      <c r="L645" s="199" t="s">
        <v>639</v>
      </c>
    </row>
    <row r="646" spans="1:12" hidden="1">
      <c r="A646" s="191">
        <v>645</v>
      </c>
      <c r="B646" s="192" t="s">
        <v>748</v>
      </c>
      <c r="C646" s="193" t="s">
        <v>2180</v>
      </c>
      <c r="D646" s="193" t="s">
        <v>2181</v>
      </c>
      <c r="E646" s="193">
        <v>2</v>
      </c>
      <c r="F646" s="194">
        <v>64.7</v>
      </c>
      <c r="G646" s="195">
        <v>129.4</v>
      </c>
      <c r="H646" s="196">
        <f t="shared" si="20"/>
        <v>0</v>
      </c>
      <c r="I646" s="197">
        <v>0</v>
      </c>
      <c r="J646" s="198">
        <f t="shared" si="21"/>
        <v>2</v>
      </c>
      <c r="K646" s="197">
        <v>129.4</v>
      </c>
      <c r="L646" s="199" t="s">
        <v>639</v>
      </c>
    </row>
    <row r="647" spans="1:12" hidden="1">
      <c r="A647" s="191">
        <v>646</v>
      </c>
      <c r="B647" s="192" t="s">
        <v>169</v>
      </c>
      <c r="C647" s="193" t="s">
        <v>2182</v>
      </c>
      <c r="D647" s="193" t="s">
        <v>2183</v>
      </c>
      <c r="E647" s="193">
        <v>3</v>
      </c>
      <c r="F647" s="194">
        <v>41.5</v>
      </c>
      <c r="G647" s="195">
        <v>124.5</v>
      </c>
      <c r="H647" s="196">
        <f t="shared" si="20"/>
        <v>0</v>
      </c>
      <c r="I647" s="197">
        <v>0</v>
      </c>
      <c r="J647" s="198">
        <f t="shared" si="21"/>
        <v>3</v>
      </c>
      <c r="K647" s="197">
        <v>124.5</v>
      </c>
      <c r="L647" s="199" t="s">
        <v>639</v>
      </c>
    </row>
    <row r="648" spans="1:12" hidden="1">
      <c r="A648" s="191">
        <v>647</v>
      </c>
      <c r="B648" s="192" t="s">
        <v>751</v>
      </c>
      <c r="C648" s="193" t="s">
        <v>2184</v>
      </c>
      <c r="D648" s="193" t="s">
        <v>2185</v>
      </c>
      <c r="E648" s="193">
        <v>3</v>
      </c>
      <c r="F648" s="194">
        <v>38.200000000000003</v>
      </c>
      <c r="G648" s="195">
        <v>114.60000000000001</v>
      </c>
      <c r="H648" s="196">
        <f t="shared" si="20"/>
        <v>0</v>
      </c>
      <c r="I648" s="197">
        <v>0</v>
      </c>
      <c r="J648" s="198">
        <f t="shared" si="21"/>
        <v>3</v>
      </c>
      <c r="K648" s="197">
        <v>114.60000000000001</v>
      </c>
      <c r="L648" s="199" t="s">
        <v>639</v>
      </c>
    </row>
    <row r="649" spans="1:12" hidden="1">
      <c r="A649" s="191">
        <v>648</v>
      </c>
      <c r="B649" s="192" t="s">
        <v>430</v>
      </c>
      <c r="C649" s="193" t="s">
        <v>2186</v>
      </c>
      <c r="D649" s="193" t="s">
        <v>2187</v>
      </c>
      <c r="E649" s="193">
        <v>1</v>
      </c>
      <c r="F649" s="194">
        <v>59.4</v>
      </c>
      <c r="G649" s="195">
        <v>59.4</v>
      </c>
      <c r="H649" s="196">
        <f t="shared" si="20"/>
        <v>0</v>
      </c>
      <c r="I649" s="197">
        <v>0</v>
      </c>
      <c r="J649" s="198">
        <f t="shared" si="21"/>
        <v>1</v>
      </c>
      <c r="K649" s="197">
        <v>59.4</v>
      </c>
      <c r="L649" s="199" t="s">
        <v>639</v>
      </c>
    </row>
    <row r="650" spans="1:12" hidden="1">
      <c r="A650" s="191">
        <v>649</v>
      </c>
      <c r="B650" s="192" t="s">
        <v>172</v>
      </c>
      <c r="C650" s="193" t="s">
        <v>2188</v>
      </c>
      <c r="D650" s="193" t="s">
        <v>2189</v>
      </c>
      <c r="E650" s="193">
        <v>1</v>
      </c>
      <c r="F650" s="194">
        <v>60.3</v>
      </c>
      <c r="G650" s="195">
        <v>60.3</v>
      </c>
      <c r="H650" s="196">
        <f t="shared" si="20"/>
        <v>0</v>
      </c>
      <c r="I650" s="197">
        <v>0</v>
      </c>
      <c r="J650" s="198">
        <f t="shared" si="21"/>
        <v>1</v>
      </c>
      <c r="K650" s="197">
        <v>60.3</v>
      </c>
      <c r="L650" s="199" t="s">
        <v>639</v>
      </c>
    </row>
    <row r="651" spans="1:12" hidden="1">
      <c r="A651" s="191">
        <v>650</v>
      </c>
      <c r="B651" s="192" t="s">
        <v>754</v>
      </c>
      <c r="C651" s="193" t="s">
        <v>2190</v>
      </c>
      <c r="D651" s="193" t="s">
        <v>2191</v>
      </c>
      <c r="E651" s="193">
        <v>1</v>
      </c>
      <c r="F651" s="194">
        <v>39</v>
      </c>
      <c r="G651" s="195">
        <v>39</v>
      </c>
      <c r="H651" s="196">
        <f t="shared" si="20"/>
        <v>0</v>
      </c>
      <c r="I651" s="197">
        <v>0</v>
      </c>
      <c r="J651" s="198">
        <f t="shared" si="21"/>
        <v>1</v>
      </c>
      <c r="K651" s="197">
        <v>39</v>
      </c>
      <c r="L651" s="199" t="s">
        <v>639</v>
      </c>
    </row>
    <row r="652" spans="1:12" hidden="1">
      <c r="A652" s="191">
        <v>651</v>
      </c>
      <c r="B652" s="192" t="s">
        <v>758</v>
      </c>
      <c r="C652" s="193" t="s">
        <v>2192</v>
      </c>
      <c r="D652" s="193" t="s">
        <v>2193</v>
      </c>
      <c r="E652" s="193">
        <v>1</v>
      </c>
      <c r="F652" s="194">
        <v>12.5</v>
      </c>
      <c r="G652" s="195">
        <v>12.5</v>
      </c>
      <c r="H652" s="196">
        <f t="shared" si="20"/>
        <v>0</v>
      </c>
      <c r="I652" s="197">
        <v>0</v>
      </c>
      <c r="J652" s="198">
        <f t="shared" si="21"/>
        <v>1</v>
      </c>
      <c r="K652" s="197">
        <v>12.5</v>
      </c>
      <c r="L652" s="199" t="s">
        <v>639</v>
      </c>
    </row>
    <row r="653" spans="1:12" hidden="1">
      <c r="A653" s="191">
        <v>652</v>
      </c>
      <c r="B653" s="192" t="s">
        <v>761</v>
      </c>
      <c r="C653" s="193" t="s">
        <v>2194</v>
      </c>
      <c r="D653" s="193" t="s">
        <v>2195</v>
      </c>
      <c r="E653" s="193">
        <v>30</v>
      </c>
      <c r="F653" s="194">
        <v>15.8</v>
      </c>
      <c r="G653" s="195">
        <v>474</v>
      </c>
      <c r="H653" s="196">
        <f t="shared" si="20"/>
        <v>0</v>
      </c>
      <c r="I653" s="197">
        <v>0</v>
      </c>
      <c r="J653" s="198">
        <f t="shared" si="21"/>
        <v>30</v>
      </c>
      <c r="K653" s="197">
        <v>474</v>
      </c>
      <c r="L653" s="199" t="s">
        <v>639</v>
      </c>
    </row>
    <row r="654" spans="1:12" hidden="1">
      <c r="A654" s="191">
        <v>653</v>
      </c>
      <c r="B654" s="192" t="s">
        <v>764</v>
      </c>
      <c r="C654" s="193" t="s">
        <v>2196</v>
      </c>
      <c r="D654" s="193" t="s">
        <v>2197</v>
      </c>
      <c r="E654" s="193">
        <v>4</v>
      </c>
      <c r="F654" s="194">
        <v>18</v>
      </c>
      <c r="G654" s="195">
        <v>72</v>
      </c>
      <c r="H654" s="196">
        <f t="shared" si="20"/>
        <v>0</v>
      </c>
      <c r="I654" s="197">
        <v>0</v>
      </c>
      <c r="J654" s="198">
        <f t="shared" si="21"/>
        <v>4</v>
      </c>
      <c r="K654" s="197">
        <v>72</v>
      </c>
      <c r="L654" s="199" t="s">
        <v>639</v>
      </c>
    </row>
    <row r="655" spans="1:12" hidden="1">
      <c r="A655" s="191">
        <v>654</v>
      </c>
      <c r="B655" s="192" t="s">
        <v>767</v>
      </c>
      <c r="C655" s="193" t="s">
        <v>2198</v>
      </c>
      <c r="D655" s="193" t="s">
        <v>2199</v>
      </c>
      <c r="E655" s="193">
        <v>2</v>
      </c>
      <c r="F655" s="194">
        <v>18.5</v>
      </c>
      <c r="G655" s="195">
        <v>37</v>
      </c>
      <c r="H655" s="196">
        <f t="shared" si="20"/>
        <v>0</v>
      </c>
      <c r="I655" s="197">
        <v>0</v>
      </c>
      <c r="J655" s="198">
        <f t="shared" si="21"/>
        <v>2</v>
      </c>
      <c r="K655" s="197">
        <v>37</v>
      </c>
      <c r="L655" s="199" t="s">
        <v>639</v>
      </c>
    </row>
    <row r="656" spans="1:12" hidden="1">
      <c r="A656" s="191">
        <v>655</v>
      </c>
      <c r="B656" s="192" t="s">
        <v>770</v>
      </c>
      <c r="C656" s="193" t="s">
        <v>2200</v>
      </c>
      <c r="D656" s="193" t="s">
        <v>2201</v>
      </c>
      <c r="E656" s="193">
        <v>2</v>
      </c>
      <c r="F656" s="194">
        <v>12.1</v>
      </c>
      <c r="G656" s="195">
        <v>24.2</v>
      </c>
      <c r="H656" s="196">
        <f t="shared" si="20"/>
        <v>0</v>
      </c>
      <c r="I656" s="197">
        <v>0</v>
      </c>
      <c r="J656" s="198">
        <f t="shared" si="21"/>
        <v>2</v>
      </c>
      <c r="K656" s="197">
        <v>24.2</v>
      </c>
      <c r="L656" s="199" t="s">
        <v>639</v>
      </c>
    </row>
    <row r="657" spans="1:12" hidden="1">
      <c r="A657" s="191">
        <v>656</v>
      </c>
      <c r="B657" s="192" t="s">
        <v>773</v>
      </c>
      <c r="C657" s="193" t="s">
        <v>2202</v>
      </c>
      <c r="D657" s="193" t="s">
        <v>2203</v>
      </c>
      <c r="E657" s="193">
        <v>1</v>
      </c>
      <c r="F657" s="194">
        <v>16.5</v>
      </c>
      <c r="G657" s="195">
        <v>16.5</v>
      </c>
      <c r="H657" s="196">
        <f t="shared" si="20"/>
        <v>0</v>
      </c>
      <c r="I657" s="197">
        <v>0</v>
      </c>
      <c r="J657" s="198">
        <f t="shared" si="21"/>
        <v>1</v>
      </c>
      <c r="K657" s="197">
        <v>16.5</v>
      </c>
      <c r="L657" s="199" t="s">
        <v>639</v>
      </c>
    </row>
    <row r="658" spans="1:12" hidden="1">
      <c r="A658" s="191">
        <v>657</v>
      </c>
      <c r="B658" s="192" t="s">
        <v>776</v>
      </c>
      <c r="C658" s="193" t="s">
        <v>2204</v>
      </c>
      <c r="D658" s="193" t="s">
        <v>2205</v>
      </c>
      <c r="E658" s="193">
        <v>6</v>
      </c>
      <c r="F658" s="194">
        <v>49</v>
      </c>
      <c r="G658" s="195">
        <v>294</v>
      </c>
      <c r="H658" s="196">
        <f t="shared" si="20"/>
        <v>0</v>
      </c>
      <c r="I658" s="197">
        <v>0</v>
      </c>
      <c r="J658" s="198">
        <f t="shared" si="21"/>
        <v>6</v>
      </c>
      <c r="K658" s="197">
        <v>294</v>
      </c>
      <c r="L658" s="199" t="s">
        <v>639</v>
      </c>
    </row>
    <row r="659" spans="1:12" hidden="1">
      <c r="A659" s="191">
        <v>658</v>
      </c>
      <c r="B659" s="192" t="s">
        <v>779</v>
      </c>
      <c r="C659" s="193" t="s">
        <v>2206</v>
      </c>
      <c r="D659" s="193" t="s">
        <v>2207</v>
      </c>
      <c r="E659" s="193">
        <v>6</v>
      </c>
      <c r="F659" s="194">
        <v>45.6</v>
      </c>
      <c r="G659" s="195">
        <v>273.60000000000002</v>
      </c>
      <c r="H659" s="196">
        <f t="shared" si="20"/>
        <v>0</v>
      </c>
      <c r="I659" s="197">
        <v>0</v>
      </c>
      <c r="J659" s="198">
        <f t="shared" si="21"/>
        <v>6</v>
      </c>
      <c r="K659" s="197">
        <v>273.60000000000002</v>
      </c>
      <c r="L659" s="199" t="s">
        <v>639</v>
      </c>
    </row>
    <row r="660" spans="1:12" hidden="1">
      <c r="A660" s="191">
        <v>659</v>
      </c>
      <c r="B660" s="192" t="s">
        <v>782</v>
      </c>
      <c r="C660" s="193" t="s">
        <v>2208</v>
      </c>
      <c r="D660" s="193" t="s">
        <v>2209</v>
      </c>
      <c r="E660" s="193">
        <v>1</v>
      </c>
      <c r="F660" s="194">
        <v>15.4</v>
      </c>
      <c r="G660" s="195">
        <v>15.4</v>
      </c>
      <c r="H660" s="196">
        <f t="shared" si="20"/>
        <v>0</v>
      </c>
      <c r="I660" s="197">
        <v>0</v>
      </c>
      <c r="J660" s="198">
        <f t="shared" si="21"/>
        <v>1</v>
      </c>
      <c r="K660" s="197">
        <v>15.4</v>
      </c>
      <c r="L660" s="199" t="s">
        <v>639</v>
      </c>
    </row>
    <row r="661" spans="1:12" hidden="1">
      <c r="A661" s="191">
        <v>660</v>
      </c>
      <c r="B661" s="192" t="s">
        <v>175</v>
      </c>
      <c r="C661" s="193" t="s">
        <v>2210</v>
      </c>
      <c r="D661" s="193" t="s">
        <v>2211</v>
      </c>
      <c r="E661" s="193">
        <v>1</v>
      </c>
      <c r="F661" s="194">
        <v>352.1</v>
      </c>
      <c r="G661" s="195">
        <v>352.1</v>
      </c>
      <c r="H661" s="196">
        <f t="shared" si="20"/>
        <v>0</v>
      </c>
      <c r="I661" s="197">
        <v>0</v>
      </c>
      <c r="J661" s="198">
        <f t="shared" si="21"/>
        <v>1</v>
      </c>
      <c r="K661" s="197">
        <v>352.1</v>
      </c>
      <c r="L661" s="199" t="s">
        <v>639</v>
      </c>
    </row>
    <row r="662" spans="1:12" hidden="1">
      <c r="A662" s="191">
        <v>661</v>
      </c>
      <c r="B662" s="192" t="s">
        <v>178</v>
      </c>
      <c r="C662" s="193" t="s">
        <v>2212</v>
      </c>
      <c r="D662" s="193" t="s">
        <v>2213</v>
      </c>
      <c r="E662" s="193">
        <v>2</v>
      </c>
      <c r="F662" s="194">
        <v>341.6</v>
      </c>
      <c r="G662" s="195">
        <v>683.2</v>
      </c>
      <c r="H662" s="196">
        <f t="shared" si="20"/>
        <v>0</v>
      </c>
      <c r="I662" s="197">
        <v>0</v>
      </c>
      <c r="J662" s="198">
        <f t="shared" si="21"/>
        <v>2</v>
      </c>
      <c r="K662" s="197">
        <v>683.2</v>
      </c>
      <c r="L662" s="199" t="s">
        <v>639</v>
      </c>
    </row>
    <row r="663" spans="1:12" hidden="1">
      <c r="A663" s="191">
        <v>662</v>
      </c>
      <c r="B663" s="192" t="s">
        <v>785</v>
      </c>
      <c r="C663" s="193" t="s">
        <v>2214</v>
      </c>
      <c r="D663" s="193" t="s">
        <v>2215</v>
      </c>
      <c r="E663" s="193">
        <v>2</v>
      </c>
      <c r="F663" s="194">
        <v>50.9</v>
      </c>
      <c r="G663" s="195">
        <v>101.8</v>
      </c>
      <c r="H663" s="196">
        <f t="shared" si="20"/>
        <v>0</v>
      </c>
      <c r="I663" s="197">
        <v>0</v>
      </c>
      <c r="J663" s="198">
        <f t="shared" si="21"/>
        <v>2</v>
      </c>
      <c r="K663" s="197">
        <v>101.8</v>
      </c>
      <c r="L663" s="199" t="s">
        <v>639</v>
      </c>
    </row>
    <row r="664" spans="1:12" hidden="1">
      <c r="A664" s="191">
        <v>663</v>
      </c>
      <c r="B664" s="192" t="s">
        <v>788</v>
      </c>
      <c r="C664" s="193" t="s">
        <v>2216</v>
      </c>
      <c r="D664" s="193" t="s">
        <v>2217</v>
      </c>
      <c r="E664" s="193">
        <v>2</v>
      </c>
      <c r="F664" s="194">
        <v>344.3</v>
      </c>
      <c r="G664" s="195">
        <v>688.6</v>
      </c>
      <c r="H664" s="196">
        <f t="shared" si="20"/>
        <v>0</v>
      </c>
      <c r="I664" s="197">
        <v>0</v>
      </c>
      <c r="J664" s="198">
        <f t="shared" si="21"/>
        <v>2</v>
      </c>
      <c r="K664" s="197">
        <v>688.6</v>
      </c>
      <c r="L664" s="199" t="s">
        <v>639</v>
      </c>
    </row>
    <row r="665" spans="1:12" hidden="1">
      <c r="A665" s="191">
        <v>664</v>
      </c>
      <c r="B665" s="192" t="s">
        <v>791</v>
      </c>
      <c r="C665" s="193" t="s">
        <v>2218</v>
      </c>
      <c r="D665" s="193" t="s">
        <v>2219</v>
      </c>
      <c r="E665" s="193">
        <v>1</v>
      </c>
      <c r="F665" s="194">
        <v>355.2</v>
      </c>
      <c r="G665" s="195">
        <v>355.2</v>
      </c>
      <c r="H665" s="196">
        <f t="shared" si="20"/>
        <v>0</v>
      </c>
      <c r="I665" s="197">
        <v>0</v>
      </c>
      <c r="J665" s="198">
        <f t="shared" si="21"/>
        <v>1</v>
      </c>
      <c r="K665" s="197">
        <v>355.2</v>
      </c>
      <c r="L665" s="199" t="s">
        <v>639</v>
      </c>
    </row>
    <row r="666" spans="1:12" hidden="1">
      <c r="A666" s="191">
        <v>665</v>
      </c>
      <c r="B666" s="192" t="s">
        <v>794</v>
      </c>
      <c r="C666" s="193" t="s">
        <v>2220</v>
      </c>
      <c r="D666" s="193" t="s">
        <v>2221</v>
      </c>
      <c r="E666" s="193">
        <v>1</v>
      </c>
      <c r="F666" s="194">
        <v>351.7</v>
      </c>
      <c r="G666" s="195">
        <v>351.7</v>
      </c>
      <c r="H666" s="196">
        <f t="shared" si="20"/>
        <v>0</v>
      </c>
      <c r="I666" s="197">
        <v>0</v>
      </c>
      <c r="J666" s="198">
        <f t="shared" si="21"/>
        <v>1</v>
      </c>
      <c r="K666" s="197">
        <v>351.7</v>
      </c>
      <c r="L666" s="199" t="s">
        <v>639</v>
      </c>
    </row>
    <row r="667" spans="1:12" hidden="1">
      <c r="A667" s="191">
        <v>666</v>
      </c>
      <c r="B667" s="192" t="s">
        <v>797</v>
      </c>
      <c r="C667" s="193" t="s">
        <v>2222</v>
      </c>
      <c r="D667" s="193" t="s">
        <v>2223</v>
      </c>
      <c r="E667" s="193">
        <v>1</v>
      </c>
      <c r="F667" s="194">
        <v>357.2</v>
      </c>
      <c r="G667" s="195">
        <v>357.2</v>
      </c>
      <c r="H667" s="196">
        <f t="shared" si="20"/>
        <v>0</v>
      </c>
      <c r="I667" s="197">
        <v>0</v>
      </c>
      <c r="J667" s="198">
        <f t="shared" si="21"/>
        <v>1</v>
      </c>
      <c r="K667" s="197">
        <v>357.2</v>
      </c>
      <c r="L667" s="199" t="s">
        <v>639</v>
      </c>
    </row>
    <row r="668" spans="1:12" hidden="1">
      <c r="A668" s="191">
        <v>667</v>
      </c>
      <c r="B668" s="192" t="s">
        <v>800</v>
      </c>
      <c r="C668" s="193" t="s">
        <v>2224</v>
      </c>
      <c r="D668" s="193" t="s">
        <v>2225</v>
      </c>
      <c r="E668" s="193">
        <v>1</v>
      </c>
      <c r="F668" s="194">
        <v>29.2</v>
      </c>
      <c r="G668" s="195">
        <v>29.2</v>
      </c>
      <c r="H668" s="196">
        <f t="shared" si="20"/>
        <v>0</v>
      </c>
      <c r="I668" s="197">
        <v>0</v>
      </c>
      <c r="J668" s="198">
        <f t="shared" si="21"/>
        <v>1</v>
      </c>
      <c r="K668" s="197">
        <v>29.2</v>
      </c>
      <c r="L668" s="199" t="s">
        <v>833</v>
      </c>
    </row>
    <row r="669" spans="1:12" hidden="1">
      <c r="A669" s="191">
        <v>668</v>
      </c>
      <c r="B669" s="192" t="s">
        <v>803</v>
      </c>
      <c r="C669" s="193" t="s">
        <v>2226</v>
      </c>
      <c r="D669" s="193" t="s">
        <v>2227</v>
      </c>
      <c r="E669" s="193">
        <v>1</v>
      </c>
      <c r="F669" s="194">
        <v>39.799999999999997</v>
      </c>
      <c r="G669" s="195">
        <v>39.799999999999997</v>
      </c>
      <c r="H669" s="196">
        <f t="shared" si="20"/>
        <v>0</v>
      </c>
      <c r="I669" s="197">
        <v>0</v>
      </c>
      <c r="J669" s="198">
        <f t="shared" si="21"/>
        <v>1</v>
      </c>
      <c r="K669" s="197">
        <v>39.799999999999997</v>
      </c>
      <c r="L669" s="199" t="s">
        <v>833</v>
      </c>
    </row>
    <row r="670" spans="1:12" hidden="1">
      <c r="A670" s="191">
        <v>669</v>
      </c>
      <c r="B670" s="192" t="s">
        <v>806</v>
      </c>
      <c r="C670" s="193" t="s">
        <v>2228</v>
      </c>
      <c r="D670" s="193" t="s">
        <v>2229</v>
      </c>
      <c r="E670" s="193">
        <v>3</v>
      </c>
      <c r="F670" s="194">
        <v>9.1999999999999993</v>
      </c>
      <c r="G670" s="195">
        <v>27.599999999999998</v>
      </c>
      <c r="H670" s="196">
        <f t="shared" si="20"/>
        <v>0</v>
      </c>
      <c r="I670" s="197">
        <v>0</v>
      </c>
      <c r="J670" s="198">
        <f t="shared" si="21"/>
        <v>3</v>
      </c>
      <c r="K670" s="197">
        <v>27.599999999999998</v>
      </c>
      <c r="L670" s="199" t="s">
        <v>833</v>
      </c>
    </row>
    <row r="671" spans="1:12" hidden="1">
      <c r="A671" s="191">
        <v>670</v>
      </c>
      <c r="B671" s="192" t="s">
        <v>809</v>
      </c>
      <c r="C671" s="193" t="s">
        <v>2230</v>
      </c>
      <c r="D671" s="193" t="s">
        <v>2231</v>
      </c>
      <c r="E671" s="193">
        <v>3</v>
      </c>
      <c r="F671" s="194">
        <v>5.6</v>
      </c>
      <c r="G671" s="195">
        <v>16.799999999999997</v>
      </c>
      <c r="H671" s="196">
        <f t="shared" si="20"/>
        <v>0</v>
      </c>
      <c r="I671" s="197">
        <v>0</v>
      </c>
      <c r="J671" s="198">
        <f t="shared" si="21"/>
        <v>2.9999999999999996</v>
      </c>
      <c r="K671" s="197">
        <v>16.799999999999997</v>
      </c>
      <c r="L671" s="199" t="s">
        <v>833</v>
      </c>
    </row>
    <row r="672" spans="1:12" hidden="1">
      <c r="A672" s="191">
        <v>671</v>
      </c>
      <c r="B672" s="192" t="s">
        <v>812</v>
      </c>
      <c r="C672" s="193" t="s">
        <v>2232</v>
      </c>
      <c r="D672" s="193" t="s">
        <v>2233</v>
      </c>
      <c r="E672" s="193">
        <v>1</v>
      </c>
      <c r="F672" s="194">
        <v>25</v>
      </c>
      <c r="G672" s="195">
        <v>25</v>
      </c>
      <c r="H672" s="196">
        <f t="shared" si="20"/>
        <v>0</v>
      </c>
      <c r="I672" s="197">
        <v>0</v>
      </c>
      <c r="J672" s="198">
        <f t="shared" si="21"/>
        <v>1</v>
      </c>
      <c r="K672" s="197">
        <v>25</v>
      </c>
      <c r="L672" s="199" t="s">
        <v>833</v>
      </c>
    </row>
    <row r="673" spans="1:12" hidden="1">
      <c r="A673" s="191">
        <v>672</v>
      </c>
      <c r="B673" s="192" t="s">
        <v>815</v>
      </c>
      <c r="C673" s="193" t="s">
        <v>2234</v>
      </c>
      <c r="D673" s="193" t="s">
        <v>2235</v>
      </c>
      <c r="E673" s="193">
        <v>2</v>
      </c>
      <c r="F673" s="194">
        <v>39.799999999999997</v>
      </c>
      <c r="G673" s="195">
        <v>79.599999999999994</v>
      </c>
      <c r="H673" s="196">
        <f t="shared" si="20"/>
        <v>0</v>
      </c>
      <c r="I673" s="197">
        <v>0</v>
      </c>
      <c r="J673" s="198">
        <f t="shared" si="21"/>
        <v>2</v>
      </c>
      <c r="K673" s="197">
        <v>79.599999999999994</v>
      </c>
      <c r="L673" s="199" t="s">
        <v>833</v>
      </c>
    </row>
    <row r="674" spans="1:12" hidden="1">
      <c r="A674" s="191">
        <v>673</v>
      </c>
      <c r="B674" s="192" t="s">
        <v>818</v>
      </c>
      <c r="C674" s="193" t="s">
        <v>2236</v>
      </c>
      <c r="D674" s="193" t="s">
        <v>2237</v>
      </c>
      <c r="E674" s="193">
        <v>2</v>
      </c>
      <c r="F674" s="194">
        <v>29.2</v>
      </c>
      <c r="G674" s="195">
        <v>58.4</v>
      </c>
      <c r="H674" s="196">
        <f t="shared" si="20"/>
        <v>0</v>
      </c>
      <c r="I674" s="197">
        <v>0</v>
      </c>
      <c r="J674" s="198">
        <f t="shared" si="21"/>
        <v>2</v>
      </c>
      <c r="K674" s="197">
        <v>58.4</v>
      </c>
      <c r="L674" s="199" t="s">
        <v>833</v>
      </c>
    </row>
    <row r="675" spans="1:12" hidden="1">
      <c r="A675" s="191">
        <v>674</v>
      </c>
      <c r="B675" s="192" t="s">
        <v>821</v>
      </c>
      <c r="C675" s="193" t="s">
        <v>2238</v>
      </c>
      <c r="D675" s="193" t="s">
        <v>2239</v>
      </c>
      <c r="E675" s="193">
        <v>1</v>
      </c>
      <c r="F675" s="194">
        <v>3.9</v>
      </c>
      <c r="G675" s="195">
        <v>3.9</v>
      </c>
      <c r="H675" s="196">
        <f t="shared" si="20"/>
        <v>0</v>
      </c>
      <c r="I675" s="197">
        <v>0</v>
      </c>
      <c r="J675" s="198">
        <f t="shared" si="21"/>
        <v>1</v>
      </c>
      <c r="K675" s="197">
        <v>3.9</v>
      </c>
      <c r="L675" s="199" t="s">
        <v>833</v>
      </c>
    </row>
    <row r="676" spans="1:12" hidden="1">
      <c r="A676" s="191">
        <v>675</v>
      </c>
      <c r="B676" s="192" t="s">
        <v>824</v>
      </c>
      <c r="C676" s="193" t="s">
        <v>2240</v>
      </c>
      <c r="D676" s="193" t="s">
        <v>2241</v>
      </c>
      <c r="E676" s="193">
        <v>1</v>
      </c>
      <c r="F676" s="194">
        <v>16.5</v>
      </c>
      <c r="G676" s="195">
        <v>16.5</v>
      </c>
      <c r="H676" s="196">
        <f t="shared" si="20"/>
        <v>0</v>
      </c>
      <c r="I676" s="197">
        <v>0</v>
      </c>
      <c r="J676" s="198">
        <f t="shared" si="21"/>
        <v>1</v>
      </c>
      <c r="K676" s="197">
        <v>16.5</v>
      </c>
      <c r="L676" s="199" t="s">
        <v>833</v>
      </c>
    </row>
    <row r="677" spans="1:12" hidden="1">
      <c r="A677" s="191">
        <v>676</v>
      </c>
      <c r="B677" s="192" t="s">
        <v>827</v>
      </c>
      <c r="C677" s="193" t="s">
        <v>2242</v>
      </c>
      <c r="D677" s="193" t="s">
        <v>2243</v>
      </c>
      <c r="E677" s="193">
        <v>1</v>
      </c>
      <c r="F677" s="194">
        <v>1.5</v>
      </c>
      <c r="G677" s="195">
        <v>1.5</v>
      </c>
      <c r="H677" s="196">
        <f t="shared" si="20"/>
        <v>0</v>
      </c>
      <c r="I677" s="197">
        <v>0</v>
      </c>
      <c r="J677" s="198">
        <f t="shared" si="21"/>
        <v>1</v>
      </c>
      <c r="K677" s="197">
        <v>1.5</v>
      </c>
      <c r="L677" s="199" t="s">
        <v>833</v>
      </c>
    </row>
    <row r="678" spans="1:12" hidden="1">
      <c r="A678" s="191">
        <v>677</v>
      </c>
      <c r="B678" s="192" t="s">
        <v>830</v>
      </c>
      <c r="C678" s="193" t="s">
        <v>2244</v>
      </c>
      <c r="D678" s="193" t="s">
        <v>2245</v>
      </c>
      <c r="E678" s="193">
        <v>1</v>
      </c>
      <c r="F678" s="194">
        <v>6.7</v>
      </c>
      <c r="G678" s="195">
        <v>6.7</v>
      </c>
      <c r="H678" s="196">
        <f t="shared" si="20"/>
        <v>0</v>
      </c>
      <c r="I678" s="197">
        <v>0</v>
      </c>
      <c r="J678" s="198">
        <f t="shared" si="21"/>
        <v>1</v>
      </c>
      <c r="K678" s="197">
        <v>6.7</v>
      </c>
      <c r="L678" s="199" t="s">
        <v>833</v>
      </c>
    </row>
    <row r="679" spans="1:12" hidden="1">
      <c r="A679" s="191">
        <v>678</v>
      </c>
      <c r="B679" s="192" t="s">
        <v>834</v>
      </c>
      <c r="C679" s="193" t="s">
        <v>2246</v>
      </c>
      <c r="D679" s="193" t="s">
        <v>2247</v>
      </c>
      <c r="E679" s="193">
        <v>1</v>
      </c>
      <c r="F679" s="194">
        <v>3.1</v>
      </c>
      <c r="G679" s="195">
        <v>3.1</v>
      </c>
      <c r="H679" s="196">
        <f t="shared" si="20"/>
        <v>0</v>
      </c>
      <c r="I679" s="197">
        <v>0</v>
      </c>
      <c r="J679" s="198">
        <f t="shared" si="21"/>
        <v>1</v>
      </c>
      <c r="K679" s="197">
        <v>3.1</v>
      </c>
      <c r="L679" s="199" t="s">
        <v>833</v>
      </c>
    </row>
    <row r="680" spans="1:12" hidden="1">
      <c r="A680" s="191">
        <v>679</v>
      </c>
      <c r="B680" s="192" t="s">
        <v>837</v>
      </c>
      <c r="C680" s="193" t="s">
        <v>2248</v>
      </c>
      <c r="D680" s="193" t="s">
        <v>2249</v>
      </c>
      <c r="E680" s="193">
        <v>1</v>
      </c>
      <c r="F680" s="194">
        <v>11.1</v>
      </c>
      <c r="G680" s="195">
        <v>11.1</v>
      </c>
      <c r="H680" s="196">
        <f t="shared" si="20"/>
        <v>0</v>
      </c>
      <c r="I680" s="197">
        <v>0</v>
      </c>
      <c r="J680" s="198">
        <f t="shared" si="21"/>
        <v>1</v>
      </c>
      <c r="K680" s="197">
        <v>11.1</v>
      </c>
      <c r="L680" s="199" t="s">
        <v>833</v>
      </c>
    </row>
    <row r="681" spans="1:12" hidden="1">
      <c r="A681" s="191">
        <v>680</v>
      </c>
      <c r="B681" s="192" t="s">
        <v>840</v>
      </c>
      <c r="C681" s="193" t="s">
        <v>2250</v>
      </c>
      <c r="D681" s="193" t="s">
        <v>2251</v>
      </c>
      <c r="E681" s="193">
        <v>204</v>
      </c>
      <c r="F681" s="194">
        <v>8.4</v>
      </c>
      <c r="G681" s="195">
        <v>1713.6000000000001</v>
      </c>
      <c r="H681" s="196">
        <f t="shared" si="20"/>
        <v>0</v>
      </c>
      <c r="I681" s="197">
        <v>0</v>
      </c>
      <c r="J681" s="198">
        <f t="shared" si="21"/>
        <v>204</v>
      </c>
      <c r="K681" s="197">
        <v>1713.6000000000001</v>
      </c>
      <c r="L681" s="200" t="s">
        <v>867</v>
      </c>
    </row>
    <row r="682" spans="1:12" hidden="1">
      <c r="A682" s="191">
        <v>681</v>
      </c>
      <c r="B682" s="192" t="s">
        <v>843</v>
      </c>
      <c r="C682" s="193" t="s">
        <v>2252</v>
      </c>
      <c r="D682" s="193" t="s">
        <v>2253</v>
      </c>
      <c r="E682" s="193">
        <v>204</v>
      </c>
      <c r="F682" s="194">
        <v>2.2000000000000002</v>
      </c>
      <c r="G682" s="195">
        <v>448.8</v>
      </c>
      <c r="H682" s="196">
        <f t="shared" si="20"/>
        <v>0</v>
      </c>
      <c r="I682" s="197">
        <v>0</v>
      </c>
      <c r="J682" s="198">
        <f t="shared" si="21"/>
        <v>204</v>
      </c>
      <c r="K682" s="197">
        <v>448.8</v>
      </c>
      <c r="L682" s="200" t="s">
        <v>867</v>
      </c>
    </row>
    <row r="683" spans="1:12">
      <c r="A683" s="191">
        <v>682</v>
      </c>
      <c r="B683" s="192" t="s">
        <v>846</v>
      </c>
      <c r="C683" s="193" t="s">
        <v>2254</v>
      </c>
      <c r="D683" s="193" t="s">
        <v>2255</v>
      </c>
      <c r="E683" s="193">
        <v>4</v>
      </c>
      <c r="F683" s="194">
        <v>1183.5999999999999</v>
      </c>
      <c r="G683" s="195">
        <v>4734.3999999999996</v>
      </c>
      <c r="H683" s="196">
        <f t="shared" si="20"/>
        <v>4</v>
      </c>
      <c r="I683" s="197">
        <v>4734.3999999999996</v>
      </c>
      <c r="J683" s="198">
        <f t="shared" si="21"/>
        <v>0</v>
      </c>
      <c r="K683" s="197">
        <v>0</v>
      </c>
      <c r="L683" s="199" t="s">
        <v>880</v>
      </c>
    </row>
    <row r="684" spans="1:12">
      <c r="A684" s="191">
        <v>683</v>
      </c>
      <c r="B684" s="192" t="s">
        <v>849</v>
      </c>
      <c r="C684" s="193" t="s">
        <v>2256</v>
      </c>
      <c r="D684" s="193" t="s">
        <v>2257</v>
      </c>
      <c r="E684" s="193">
        <v>4</v>
      </c>
      <c r="F684" s="194">
        <v>225.6</v>
      </c>
      <c r="G684" s="195">
        <v>902.4</v>
      </c>
      <c r="H684" s="196">
        <f t="shared" si="20"/>
        <v>4</v>
      </c>
      <c r="I684" s="197">
        <v>902.4</v>
      </c>
      <c r="J684" s="198">
        <f t="shared" si="21"/>
        <v>0</v>
      </c>
      <c r="K684" s="197">
        <v>0</v>
      </c>
      <c r="L684" s="199" t="s">
        <v>880</v>
      </c>
    </row>
    <row r="685" spans="1:12">
      <c r="A685" s="191">
        <v>684</v>
      </c>
      <c r="B685" s="192" t="s">
        <v>852</v>
      </c>
      <c r="C685" s="193" t="s">
        <v>2258</v>
      </c>
      <c r="D685" s="193" t="s">
        <v>2259</v>
      </c>
      <c r="E685" s="193">
        <v>4</v>
      </c>
      <c r="F685" s="194">
        <v>1183.5999999999999</v>
      </c>
      <c r="G685" s="195">
        <v>4734.3999999999996</v>
      </c>
      <c r="H685" s="196">
        <f t="shared" si="20"/>
        <v>4</v>
      </c>
      <c r="I685" s="197">
        <v>4734.3999999999996</v>
      </c>
      <c r="J685" s="198">
        <f t="shared" si="21"/>
        <v>0</v>
      </c>
      <c r="K685" s="197">
        <v>0</v>
      </c>
      <c r="L685" s="199" t="s">
        <v>880</v>
      </c>
    </row>
    <row r="686" spans="1:12">
      <c r="A686" s="191">
        <v>685</v>
      </c>
      <c r="B686" s="192" t="s">
        <v>855</v>
      </c>
      <c r="C686" s="193" t="s">
        <v>2260</v>
      </c>
      <c r="D686" s="193" t="s">
        <v>2261</v>
      </c>
      <c r="E686" s="193">
        <v>6</v>
      </c>
      <c r="F686" s="194">
        <v>225.6</v>
      </c>
      <c r="G686" s="195">
        <v>1353.6</v>
      </c>
      <c r="H686" s="196">
        <f t="shared" si="20"/>
        <v>6</v>
      </c>
      <c r="I686" s="197">
        <v>1353.6</v>
      </c>
      <c r="J686" s="198">
        <f t="shared" si="21"/>
        <v>0</v>
      </c>
      <c r="K686" s="197">
        <v>0</v>
      </c>
      <c r="L686" s="199" t="s">
        <v>880</v>
      </c>
    </row>
    <row r="687" spans="1:12">
      <c r="A687" s="191">
        <v>686</v>
      </c>
      <c r="B687" s="192" t="s">
        <v>858</v>
      </c>
      <c r="C687" s="193" t="s">
        <v>2262</v>
      </c>
      <c r="D687" s="193" t="s">
        <v>2263</v>
      </c>
      <c r="E687" s="193">
        <v>1</v>
      </c>
      <c r="F687" s="194">
        <v>1192.7</v>
      </c>
      <c r="G687" s="195">
        <v>1192.7</v>
      </c>
      <c r="H687" s="196">
        <f t="shared" si="20"/>
        <v>1</v>
      </c>
      <c r="I687" s="197">
        <v>1192.7</v>
      </c>
      <c r="J687" s="198">
        <f t="shared" si="21"/>
        <v>0</v>
      </c>
      <c r="K687" s="197">
        <v>0</v>
      </c>
      <c r="L687" s="199" t="s">
        <v>880</v>
      </c>
    </row>
    <row r="688" spans="1:12">
      <c r="A688" s="191">
        <v>687</v>
      </c>
      <c r="B688" s="192" t="s">
        <v>861</v>
      </c>
      <c r="C688" s="193" t="s">
        <v>2264</v>
      </c>
      <c r="D688" s="193" t="s">
        <v>2265</v>
      </c>
      <c r="E688" s="193">
        <v>16</v>
      </c>
      <c r="F688" s="194">
        <v>247</v>
      </c>
      <c r="G688" s="195">
        <v>3952</v>
      </c>
      <c r="H688" s="196">
        <f t="shared" si="20"/>
        <v>16</v>
      </c>
      <c r="I688" s="197">
        <v>3952</v>
      </c>
      <c r="J688" s="198">
        <f t="shared" si="21"/>
        <v>0</v>
      </c>
      <c r="K688" s="197">
        <v>0</v>
      </c>
      <c r="L688" s="199" t="s">
        <v>880</v>
      </c>
    </row>
    <row r="689" spans="1:12">
      <c r="A689" s="191">
        <v>688</v>
      </c>
      <c r="B689" s="192" t="s">
        <v>864</v>
      </c>
      <c r="C689" s="193" t="s">
        <v>2266</v>
      </c>
      <c r="D689" s="193" t="s">
        <v>2267</v>
      </c>
      <c r="E689" s="193">
        <v>14</v>
      </c>
      <c r="F689" s="194">
        <v>1190.4000000000001</v>
      </c>
      <c r="G689" s="195">
        <v>16665.600000000002</v>
      </c>
      <c r="H689" s="196">
        <f t="shared" si="20"/>
        <v>13.999999999999998</v>
      </c>
      <c r="I689" s="197">
        <v>16665.599999999999</v>
      </c>
      <c r="J689" s="198">
        <f t="shared" si="21"/>
        <v>0</v>
      </c>
      <c r="K689" s="197">
        <v>0</v>
      </c>
      <c r="L689" s="199" t="s">
        <v>880</v>
      </c>
    </row>
    <row r="690" spans="1:12">
      <c r="A690" s="191">
        <v>689</v>
      </c>
      <c r="B690" s="192" t="s">
        <v>868</v>
      </c>
      <c r="C690" s="193" t="s">
        <v>2268</v>
      </c>
      <c r="D690" s="193" t="s">
        <v>2269</v>
      </c>
      <c r="E690" s="193">
        <v>1</v>
      </c>
      <c r="F690" s="194">
        <v>1192.7</v>
      </c>
      <c r="G690" s="195">
        <v>1192.7</v>
      </c>
      <c r="H690" s="196">
        <f t="shared" si="20"/>
        <v>1</v>
      </c>
      <c r="I690" s="197">
        <v>1192.7</v>
      </c>
      <c r="J690" s="198">
        <f t="shared" si="21"/>
        <v>0</v>
      </c>
      <c r="K690" s="197">
        <v>0</v>
      </c>
      <c r="L690" s="199" t="s">
        <v>880</v>
      </c>
    </row>
    <row r="691" spans="1:12">
      <c r="A691" s="191">
        <v>690</v>
      </c>
      <c r="B691" s="192" t="s">
        <v>871</v>
      </c>
      <c r="C691" s="193" t="s">
        <v>2270</v>
      </c>
      <c r="D691" s="193" t="s">
        <v>2271</v>
      </c>
      <c r="E691" s="193">
        <v>2</v>
      </c>
      <c r="F691" s="194">
        <v>1215</v>
      </c>
      <c r="G691" s="195">
        <v>2430</v>
      </c>
      <c r="H691" s="196">
        <f t="shared" si="20"/>
        <v>2</v>
      </c>
      <c r="I691" s="197">
        <v>2430</v>
      </c>
      <c r="J691" s="198">
        <f t="shared" si="21"/>
        <v>0</v>
      </c>
      <c r="K691" s="197">
        <v>0</v>
      </c>
      <c r="L691" s="199" t="s">
        <v>880</v>
      </c>
    </row>
    <row r="692" spans="1:12">
      <c r="A692" s="191">
        <v>691</v>
      </c>
      <c r="B692" s="192" t="s">
        <v>874</v>
      </c>
      <c r="C692" s="193" t="s">
        <v>2272</v>
      </c>
      <c r="D692" s="193" t="s">
        <v>2273</v>
      </c>
      <c r="E692" s="193">
        <v>2</v>
      </c>
      <c r="F692" s="194">
        <v>258.10000000000002</v>
      </c>
      <c r="G692" s="195">
        <v>516.20000000000005</v>
      </c>
      <c r="H692" s="196">
        <f t="shared" si="20"/>
        <v>2</v>
      </c>
      <c r="I692" s="197">
        <v>516.20000000000005</v>
      </c>
      <c r="J692" s="198">
        <f t="shared" si="21"/>
        <v>0</v>
      </c>
      <c r="K692" s="197">
        <v>0</v>
      </c>
      <c r="L692" s="199" t="s">
        <v>880</v>
      </c>
    </row>
    <row r="693" spans="1:12">
      <c r="A693" s="191">
        <v>692</v>
      </c>
      <c r="B693" s="192" t="s">
        <v>877</v>
      </c>
      <c r="C693" s="193" t="s">
        <v>2274</v>
      </c>
      <c r="D693" s="193" t="s">
        <v>2275</v>
      </c>
      <c r="E693" s="193">
        <v>2</v>
      </c>
      <c r="F693" s="194">
        <v>1219.4000000000001</v>
      </c>
      <c r="G693" s="195">
        <v>2438.8000000000002</v>
      </c>
      <c r="H693" s="196">
        <f t="shared" si="20"/>
        <v>2</v>
      </c>
      <c r="I693" s="197">
        <v>2438.8000000000002</v>
      </c>
      <c r="J693" s="198">
        <f t="shared" si="21"/>
        <v>0</v>
      </c>
      <c r="K693" s="197">
        <v>0</v>
      </c>
      <c r="L693" s="199" t="s">
        <v>880</v>
      </c>
    </row>
    <row r="694" spans="1:12">
      <c r="A694" s="191">
        <v>693</v>
      </c>
      <c r="B694" s="192" t="s">
        <v>881</v>
      </c>
      <c r="C694" s="193" t="s">
        <v>2276</v>
      </c>
      <c r="D694" s="193" t="s">
        <v>2277</v>
      </c>
      <c r="E694" s="193">
        <v>2</v>
      </c>
      <c r="F694" s="194">
        <v>319.3</v>
      </c>
      <c r="G694" s="195">
        <v>638.6</v>
      </c>
      <c r="H694" s="196">
        <f t="shared" si="20"/>
        <v>2</v>
      </c>
      <c r="I694" s="197">
        <v>638.6</v>
      </c>
      <c r="J694" s="198">
        <f t="shared" si="21"/>
        <v>0</v>
      </c>
      <c r="K694" s="197">
        <v>0</v>
      </c>
      <c r="L694" s="199" t="s">
        <v>880</v>
      </c>
    </row>
    <row r="695" spans="1:12">
      <c r="A695" s="191">
        <v>694</v>
      </c>
      <c r="B695" s="192" t="s">
        <v>2278</v>
      </c>
      <c r="C695" s="193" t="s">
        <v>2279</v>
      </c>
      <c r="D695" s="193" t="s">
        <v>2280</v>
      </c>
      <c r="E695" s="193">
        <v>2</v>
      </c>
      <c r="F695" s="194">
        <v>1198.7</v>
      </c>
      <c r="G695" s="195">
        <v>2397.4</v>
      </c>
      <c r="H695" s="196">
        <f t="shared" si="20"/>
        <v>2</v>
      </c>
      <c r="I695" s="197">
        <v>2397.4</v>
      </c>
      <c r="J695" s="198">
        <f t="shared" si="21"/>
        <v>0</v>
      </c>
      <c r="K695" s="197">
        <v>0</v>
      </c>
      <c r="L695" s="199" t="s">
        <v>880</v>
      </c>
    </row>
    <row r="696" spans="1:12">
      <c r="A696" s="191">
        <v>695</v>
      </c>
      <c r="B696" s="192" t="s">
        <v>886</v>
      </c>
      <c r="C696" s="193" t="s">
        <v>2281</v>
      </c>
      <c r="D696" s="193" t="s">
        <v>2282</v>
      </c>
      <c r="E696" s="193">
        <v>2</v>
      </c>
      <c r="F696" s="194">
        <v>258.10000000000002</v>
      </c>
      <c r="G696" s="195">
        <v>516.20000000000005</v>
      </c>
      <c r="H696" s="196">
        <f t="shared" si="20"/>
        <v>2</v>
      </c>
      <c r="I696" s="197">
        <v>516.20000000000005</v>
      </c>
      <c r="J696" s="198">
        <f t="shared" si="21"/>
        <v>0</v>
      </c>
      <c r="K696" s="197">
        <v>0</v>
      </c>
      <c r="L696" s="199" t="s">
        <v>880</v>
      </c>
    </row>
    <row r="697" spans="1:12">
      <c r="A697" s="191">
        <v>696</v>
      </c>
      <c r="B697" s="192" t="s">
        <v>889</v>
      </c>
      <c r="C697" s="193" t="s">
        <v>2283</v>
      </c>
      <c r="D697" s="193" t="s">
        <v>2284</v>
      </c>
      <c r="E697" s="193">
        <v>2</v>
      </c>
      <c r="F697" s="194">
        <v>1234.3</v>
      </c>
      <c r="G697" s="195">
        <v>2468.6</v>
      </c>
      <c r="H697" s="196">
        <f t="shared" si="20"/>
        <v>2</v>
      </c>
      <c r="I697" s="197">
        <v>2468.6</v>
      </c>
      <c r="J697" s="198">
        <f t="shared" si="21"/>
        <v>0</v>
      </c>
      <c r="K697" s="197">
        <v>0</v>
      </c>
      <c r="L697" s="199" t="s">
        <v>880</v>
      </c>
    </row>
    <row r="698" spans="1:12">
      <c r="A698" s="191">
        <v>697</v>
      </c>
      <c r="B698" s="192" t="s">
        <v>892</v>
      </c>
      <c r="C698" s="193" t="s">
        <v>2285</v>
      </c>
      <c r="D698" s="193" t="s">
        <v>2286</v>
      </c>
      <c r="E698" s="193">
        <v>2</v>
      </c>
      <c r="F698" s="194">
        <v>1753.2</v>
      </c>
      <c r="G698" s="195">
        <v>3506.4</v>
      </c>
      <c r="H698" s="196">
        <f t="shared" si="20"/>
        <v>2</v>
      </c>
      <c r="I698" s="197">
        <v>3506.4</v>
      </c>
      <c r="J698" s="198">
        <f t="shared" si="21"/>
        <v>0</v>
      </c>
      <c r="K698" s="197">
        <v>0</v>
      </c>
      <c r="L698" s="199" t="s">
        <v>880</v>
      </c>
    </row>
    <row r="699" spans="1:12">
      <c r="A699" s="191">
        <v>698</v>
      </c>
      <c r="B699" s="192" t="s">
        <v>895</v>
      </c>
      <c r="C699" s="193" t="s">
        <v>2287</v>
      </c>
      <c r="D699" s="193" t="s">
        <v>2288</v>
      </c>
      <c r="E699" s="193">
        <v>20</v>
      </c>
      <c r="F699" s="194">
        <v>1764.7</v>
      </c>
      <c r="G699" s="195">
        <v>35294</v>
      </c>
      <c r="H699" s="196">
        <f t="shared" si="20"/>
        <v>20</v>
      </c>
      <c r="I699" s="197">
        <v>35294</v>
      </c>
      <c r="J699" s="198">
        <f t="shared" si="21"/>
        <v>0</v>
      </c>
      <c r="K699" s="197">
        <v>0</v>
      </c>
      <c r="L699" s="199" t="s">
        <v>880</v>
      </c>
    </row>
    <row r="700" spans="1:12">
      <c r="A700" s="191">
        <v>699</v>
      </c>
      <c r="B700" s="192" t="s">
        <v>898</v>
      </c>
      <c r="C700" s="193" t="s">
        <v>2289</v>
      </c>
      <c r="D700" s="193" t="s">
        <v>2290</v>
      </c>
      <c r="E700" s="193">
        <v>1</v>
      </c>
      <c r="F700" s="194">
        <v>1772.8</v>
      </c>
      <c r="G700" s="195">
        <v>1772.8</v>
      </c>
      <c r="H700" s="196">
        <f t="shared" si="20"/>
        <v>1</v>
      </c>
      <c r="I700" s="197">
        <v>1772.8</v>
      </c>
      <c r="J700" s="198">
        <f t="shared" si="21"/>
        <v>0</v>
      </c>
      <c r="K700" s="197">
        <v>0</v>
      </c>
      <c r="L700" s="199" t="s">
        <v>880</v>
      </c>
    </row>
    <row r="701" spans="1:12">
      <c r="A701" s="191">
        <v>700</v>
      </c>
      <c r="B701" s="192" t="s">
        <v>2291</v>
      </c>
      <c r="C701" s="193" t="s">
        <v>2292</v>
      </c>
      <c r="D701" s="193" t="s">
        <v>2293</v>
      </c>
      <c r="E701" s="193">
        <v>1</v>
      </c>
      <c r="F701" s="194">
        <v>1772.8</v>
      </c>
      <c r="G701" s="195">
        <v>1772.8</v>
      </c>
      <c r="H701" s="196">
        <f t="shared" si="20"/>
        <v>1</v>
      </c>
      <c r="I701" s="197">
        <v>1772.8</v>
      </c>
      <c r="J701" s="198">
        <f t="shared" si="21"/>
        <v>0</v>
      </c>
      <c r="K701" s="197">
        <v>0</v>
      </c>
      <c r="L701" s="199" t="s">
        <v>880</v>
      </c>
    </row>
    <row r="702" spans="1:12">
      <c r="A702" s="191">
        <v>701</v>
      </c>
      <c r="B702" s="192" t="s">
        <v>903</v>
      </c>
      <c r="C702" s="193" t="s">
        <v>2294</v>
      </c>
      <c r="D702" s="193" t="s">
        <v>2295</v>
      </c>
      <c r="E702" s="193">
        <v>2</v>
      </c>
      <c r="F702" s="194">
        <v>1786.1</v>
      </c>
      <c r="G702" s="195">
        <v>3572.2</v>
      </c>
      <c r="H702" s="196">
        <f t="shared" si="20"/>
        <v>2</v>
      </c>
      <c r="I702" s="197">
        <v>3572.2</v>
      </c>
      <c r="J702" s="198">
        <f t="shared" si="21"/>
        <v>0</v>
      </c>
      <c r="K702" s="197">
        <v>0</v>
      </c>
      <c r="L702" s="199" t="s">
        <v>880</v>
      </c>
    </row>
    <row r="703" spans="1:12">
      <c r="A703" s="191">
        <v>702</v>
      </c>
      <c r="B703" s="192" t="s">
        <v>906</v>
      </c>
      <c r="C703" s="193" t="s">
        <v>2296</v>
      </c>
      <c r="D703" s="193" t="s">
        <v>2297</v>
      </c>
      <c r="E703" s="193">
        <v>2</v>
      </c>
      <c r="F703" s="194">
        <v>1753.2</v>
      </c>
      <c r="G703" s="195">
        <v>3506.4</v>
      </c>
      <c r="H703" s="196">
        <f t="shared" si="20"/>
        <v>2</v>
      </c>
      <c r="I703" s="197">
        <v>3506.4</v>
      </c>
      <c r="J703" s="198">
        <f t="shared" si="21"/>
        <v>0</v>
      </c>
      <c r="K703" s="197">
        <v>0</v>
      </c>
      <c r="L703" s="199" t="s">
        <v>880</v>
      </c>
    </row>
    <row r="704" spans="1:12">
      <c r="A704" s="191">
        <v>703</v>
      </c>
      <c r="B704" s="192" t="s">
        <v>2298</v>
      </c>
      <c r="C704" s="193" t="s">
        <v>2299</v>
      </c>
      <c r="D704" s="193" t="s">
        <v>2300</v>
      </c>
      <c r="E704" s="193">
        <v>1</v>
      </c>
      <c r="F704" s="194">
        <v>1764.7</v>
      </c>
      <c r="G704" s="195">
        <v>1764.7</v>
      </c>
      <c r="H704" s="196">
        <f t="shared" si="20"/>
        <v>1</v>
      </c>
      <c r="I704" s="197">
        <v>1764.7</v>
      </c>
      <c r="J704" s="198">
        <f t="shared" si="21"/>
        <v>0</v>
      </c>
      <c r="K704" s="197">
        <v>0</v>
      </c>
      <c r="L704" s="199" t="s">
        <v>880</v>
      </c>
    </row>
    <row r="705" spans="1:12">
      <c r="A705" s="191">
        <v>704</v>
      </c>
      <c r="B705" s="192" t="s">
        <v>911</v>
      </c>
      <c r="C705" s="193" t="s">
        <v>2301</v>
      </c>
      <c r="D705" s="193" t="s">
        <v>2302</v>
      </c>
      <c r="E705" s="193">
        <v>1</v>
      </c>
      <c r="F705" s="194">
        <v>1764.7</v>
      </c>
      <c r="G705" s="195">
        <v>1764.7</v>
      </c>
      <c r="H705" s="196">
        <f t="shared" si="20"/>
        <v>1</v>
      </c>
      <c r="I705" s="197">
        <v>1764.7</v>
      </c>
      <c r="J705" s="198">
        <f t="shared" si="21"/>
        <v>0</v>
      </c>
      <c r="K705" s="197">
        <v>0</v>
      </c>
      <c r="L705" s="199" t="s">
        <v>880</v>
      </c>
    </row>
    <row r="706" spans="1:12">
      <c r="A706" s="191">
        <v>705</v>
      </c>
      <c r="B706" s="192" t="s">
        <v>914</v>
      </c>
      <c r="C706" s="193" t="s">
        <v>2303</v>
      </c>
      <c r="D706" s="193" t="s">
        <v>2304</v>
      </c>
      <c r="E706" s="193">
        <v>4</v>
      </c>
      <c r="F706" s="194">
        <v>205.9</v>
      </c>
      <c r="G706" s="195">
        <v>823.6</v>
      </c>
      <c r="H706" s="196">
        <f t="shared" si="20"/>
        <v>0</v>
      </c>
      <c r="I706" s="197">
        <v>0</v>
      </c>
      <c r="J706" s="198">
        <f t="shared" si="21"/>
        <v>4</v>
      </c>
      <c r="K706" s="197">
        <v>823.6</v>
      </c>
      <c r="L706" s="199" t="s">
        <v>880</v>
      </c>
    </row>
    <row r="707" spans="1:12">
      <c r="A707" s="191">
        <v>706</v>
      </c>
      <c r="B707" s="192" t="s">
        <v>917</v>
      </c>
      <c r="C707" s="193" t="s">
        <v>2305</v>
      </c>
      <c r="D707" s="193" t="s">
        <v>2306</v>
      </c>
      <c r="E707" s="193">
        <v>2</v>
      </c>
      <c r="F707" s="194">
        <v>324.7</v>
      </c>
      <c r="G707" s="195">
        <v>649.4</v>
      </c>
      <c r="H707" s="196">
        <f t="shared" ref="H707:H770" si="22">I707/F707</f>
        <v>0</v>
      </c>
      <c r="I707" s="197">
        <v>0</v>
      </c>
      <c r="J707" s="198">
        <f t="shared" ref="J707:J770" si="23">K707/F707</f>
        <v>2</v>
      </c>
      <c r="K707" s="197">
        <v>649.4</v>
      </c>
      <c r="L707" s="199" t="s">
        <v>880</v>
      </c>
    </row>
    <row r="708" spans="1:12">
      <c r="A708" s="191">
        <v>707</v>
      </c>
      <c r="B708" s="192" t="s">
        <v>433</v>
      </c>
      <c r="C708" s="193" t="s">
        <v>464</v>
      </c>
      <c r="D708" s="193" t="s">
        <v>465</v>
      </c>
      <c r="E708" s="193">
        <v>20</v>
      </c>
      <c r="F708" s="194">
        <v>222.3</v>
      </c>
      <c r="G708" s="195">
        <v>4446</v>
      </c>
      <c r="H708" s="196">
        <f t="shared" si="22"/>
        <v>12.000000000000002</v>
      </c>
      <c r="I708" s="197">
        <v>2667.6000000000004</v>
      </c>
      <c r="J708" s="198">
        <f t="shared" si="23"/>
        <v>7.9999999999999982</v>
      </c>
      <c r="K708" s="197">
        <v>1778.3999999999996</v>
      </c>
      <c r="L708" s="199" t="s">
        <v>880</v>
      </c>
    </row>
    <row r="709" spans="1:12">
      <c r="A709" s="191">
        <v>708</v>
      </c>
      <c r="B709" s="192" t="s">
        <v>434</v>
      </c>
      <c r="C709" s="193" t="s">
        <v>466</v>
      </c>
      <c r="D709" s="193" t="s">
        <v>467</v>
      </c>
      <c r="E709" s="193">
        <v>20</v>
      </c>
      <c r="F709" s="194">
        <v>222.9</v>
      </c>
      <c r="G709" s="195">
        <v>4458</v>
      </c>
      <c r="H709" s="196">
        <f t="shared" si="22"/>
        <v>11</v>
      </c>
      <c r="I709" s="197">
        <v>2451.9</v>
      </c>
      <c r="J709" s="198">
        <f t="shared" si="23"/>
        <v>9</v>
      </c>
      <c r="K709" s="197">
        <v>2006.1</v>
      </c>
      <c r="L709" s="199" t="s">
        <v>880</v>
      </c>
    </row>
    <row r="710" spans="1:12">
      <c r="A710" s="191">
        <v>709</v>
      </c>
      <c r="B710" s="192" t="s">
        <v>924</v>
      </c>
      <c r="C710" s="193" t="s">
        <v>2307</v>
      </c>
      <c r="D710" s="193" t="s">
        <v>2308</v>
      </c>
      <c r="E710" s="193">
        <v>2</v>
      </c>
      <c r="F710" s="194">
        <v>231.3</v>
      </c>
      <c r="G710" s="195">
        <v>462.6</v>
      </c>
      <c r="H710" s="196">
        <f t="shared" si="22"/>
        <v>0</v>
      </c>
      <c r="I710" s="197">
        <v>0</v>
      </c>
      <c r="J710" s="198">
        <f t="shared" si="23"/>
        <v>2</v>
      </c>
      <c r="K710" s="197">
        <v>462.6</v>
      </c>
      <c r="L710" s="199" t="s">
        <v>880</v>
      </c>
    </row>
    <row r="711" spans="1:12">
      <c r="A711" s="191">
        <v>710</v>
      </c>
      <c r="B711" s="192" t="s">
        <v>927</v>
      </c>
      <c r="C711" s="193" t="s">
        <v>2309</v>
      </c>
      <c r="D711" s="193" t="s">
        <v>2310</v>
      </c>
      <c r="E711" s="193">
        <v>2</v>
      </c>
      <c r="F711" s="194">
        <v>231.8</v>
      </c>
      <c r="G711" s="195">
        <v>463.6</v>
      </c>
      <c r="H711" s="196">
        <f t="shared" si="22"/>
        <v>0</v>
      </c>
      <c r="I711" s="197">
        <v>0</v>
      </c>
      <c r="J711" s="198">
        <f t="shared" si="23"/>
        <v>2</v>
      </c>
      <c r="K711" s="197">
        <v>463.6</v>
      </c>
      <c r="L711" s="199" t="s">
        <v>880</v>
      </c>
    </row>
    <row r="712" spans="1:12">
      <c r="A712" s="191">
        <v>711</v>
      </c>
      <c r="B712" s="192" t="s">
        <v>930</v>
      </c>
      <c r="C712" s="193" t="s">
        <v>2311</v>
      </c>
      <c r="D712" s="193" t="s">
        <v>2312</v>
      </c>
      <c r="E712" s="193">
        <v>2</v>
      </c>
      <c r="F712" s="194">
        <v>232.6</v>
      </c>
      <c r="G712" s="195">
        <v>465.2</v>
      </c>
      <c r="H712" s="196">
        <f t="shared" si="22"/>
        <v>1</v>
      </c>
      <c r="I712" s="197">
        <v>232.6</v>
      </c>
      <c r="J712" s="198">
        <f t="shared" si="23"/>
        <v>1</v>
      </c>
      <c r="K712" s="197">
        <v>232.6</v>
      </c>
      <c r="L712" s="199" t="s">
        <v>880</v>
      </c>
    </row>
    <row r="713" spans="1:12">
      <c r="A713" s="191">
        <v>712</v>
      </c>
      <c r="B713" s="192" t="s">
        <v>435</v>
      </c>
      <c r="C713" s="193" t="s">
        <v>468</v>
      </c>
      <c r="D713" s="193" t="s">
        <v>469</v>
      </c>
      <c r="E713" s="193">
        <v>2</v>
      </c>
      <c r="F713" s="194">
        <v>242.3</v>
      </c>
      <c r="G713" s="195">
        <v>484.6</v>
      </c>
      <c r="H713" s="196">
        <f t="shared" si="22"/>
        <v>2</v>
      </c>
      <c r="I713" s="197">
        <v>484.6</v>
      </c>
      <c r="J713" s="198">
        <f t="shared" si="23"/>
        <v>0</v>
      </c>
      <c r="K713" s="197">
        <v>0</v>
      </c>
      <c r="L713" s="199" t="s">
        <v>880</v>
      </c>
    </row>
    <row r="714" spans="1:12">
      <c r="A714" s="191">
        <v>713</v>
      </c>
      <c r="B714" s="192" t="s">
        <v>935</v>
      </c>
      <c r="C714" s="193" t="s">
        <v>2313</v>
      </c>
      <c r="D714" s="193" t="s">
        <v>2314</v>
      </c>
      <c r="E714" s="193">
        <v>2</v>
      </c>
      <c r="F714" s="194">
        <v>231.3</v>
      </c>
      <c r="G714" s="195">
        <v>462.6</v>
      </c>
      <c r="H714" s="196">
        <f t="shared" si="22"/>
        <v>1</v>
      </c>
      <c r="I714" s="197">
        <v>231.3</v>
      </c>
      <c r="J714" s="198">
        <f t="shared" si="23"/>
        <v>1</v>
      </c>
      <c r="K714" s="197">
        <v>231.3</v>
      </c>
      <c r="L714" s="199" t="s">
        <v>880</v>
      </c>
    </row>
    <row r="715" spans="1:12">
      <c r="A715" s="191">
        <v>714</v>
      </c>
      <c r="B715" s="192" t="s">
        <v>436</v>
      </c>
      <c r="C715" s="193" t="s">
        <v>470</v>
      </c>
      <c r="D715" s="193" t="s">
        <v>471</v>
      </c>
      <c r="E715" s="193">
        <v>2</v>
      </c>
      <c r="F715" s="194">
        <v>231.8</v>
      </c>
      <c r="G715" s="195">
        <v>463.6</v>
      </c>
      <c r="H715" s="196">
        <f t="shared" si="22"/>
        <v>2</v>
      </c>
      <c r="I715" s="197">
        <v>463.6</v>
      </c>
      <c r="J715" s="198">
        <f t="shared" si="23"/>
        <v>0</v>
      </c>
      <c r="K715" s="197">
        <v>0</v>
      </c>
      <c r="L715" s="199" t="s">
        <v>880</v>
      </c>
    </row>
    <row r="716" spans="1:12">
      <c r="A716" s="191">
        <v>715</v>
      </c>
      <c r="B716" s="192" t="s">
        <v>940</v>
      </c>
      <c r="C716" s="193" t="s">
        <v>2315</v>
      </c>
      <c r="D716" s="193" t="s">
        <v>2316</v>
      </c>
      <c r="E716" s="193">
        <v>2</v>
      </c>
      <c r="F716" s="194">
        <v>324.7</v>
      </c>
      <c r="G716" s="195">
        <v>649.4</v>
      </c>
      <c r="H716" s="196">
        <f t="shared" si="22"/>
        <v>0</v>
      </c>
      <c r="I716" s="197">
        <v>0</v>
      </c>
      <c r="J716" s="198">
        <f t="shared" si="23"/>
        <v>2</v>
      </c>
      <c r="K716" s="197">
        <v>649.4</v>
      </c>
      <c r="L716" s="199" t="s">
        <v>880</v>
      </c>
    </row>
    <row r="717" spans="1:12" hidden="1">
      <c r="A717" s="191">
        <v>716</v>
      </c>
      <c r="B717" s="192" t="s">
        <v>943</v>
      </c>
      <c r="C717" s="193" t="s">
        <v>2317</v>
      </c>
      <c r="D717" s="193" t="s">
        <v>2318</v>
      </c>
      <c r="E717" s="193">
        <v>1</v>
      </c>
      <c r="F717" s="194">
        <v>21.3</v>
      </c>
      <c r="G717" s="195">
        <v>21.3</v>
      </c>
      <c r="H717" s="196">
        <f t="shared" si="22"/>
        <v>0</v>
      </c>
      <c r="I717" s="197">
        <v>0</v>
      </c>
      <c r="J717" s="198">
        <f t="shared" si="23"/>
        <v>1</v>
      </c>
      <c r="K717" s="197">
        <v>21.3</v>
      </c>
      <c r="L717" s="200" t="s">
        <v>1012</v>
      </c>
    </row>
    <row r="718" spans="1:12" hidden="1">
      <c r="A718" s="191">
        <v>717</v>
      </c>
      <c r="B718" s="192" t="s">
        <v>946</v>
      </c>
      <c r="C718" s="193" t="s">
        <v>2319</v>
      </c>
      <c r="D718" s="193" t="s">
        <v>2320</v>
      </c>
      <c r="E718" s="193">
        <v>1</v>
      </c>
      <c r="F718" s="194">
        <v>71.400000000000006</v>
      </c>
      <c r="G718" s="195">
        <v>71.400000000000006</v>
      </c>
      <c r="H718" s="196">
        <f t="shared" si="22"/>
        <v>0</v>
      </c>
      <c r="I718" s="197">
        <v>0</v>
      </c>
      <c r="J718" s="198">
        <f t="shared" si="23"/>
        <v>1</v>
      </c>
      <c r="K718" s="197">
        <v>71.400000000000006</v>
      </c>
      <c r="L718" s="200" t="s">
        <v>1012</v>
      </c>
    </row>
    <row r="719" spans="1:12" hidden="1">
      <c r="A719" s="191">
        <v>718</v>
      </c>
      <c r="B719" s="192" t="s">
        <v>949</v>
      </c>
      <c r="C719" s="193" t="s">
        <v>2321</v>
      </c>
      <c r="D719" s="193" t="s">
        <v>2322</v>
      </c>
      <c r="E719" s="193">
        <v>8</v>
      </c>
      <c r="F719" s="194">
        <v>66.900000000000006</v>
      </c>
      <c r="G719" s="195">
        <v>535.20000000000005</v>
      </c>
      <c r="H719" s="196">
        <f t="shared" si="22"/>
        <v>0</v>
      </c>
      <c r="I719" s="197">
        <v>0</v>
      </c>
      <c r="J719" s="198">
        <f t="shared" si="23"/>
        <v>8</v>
      </c>
      <c r="K719" s="197">
        <v>535.20000000000005</v>
      </c>
      <c r="L719" s="200" t="s">
        <v>1012</v>
      </c>
    </row>
    <row r="720" spans="1:12" hidden="1">
      <c r="A720" s="191">
        <v>719</v>
      </c>
      <c r="B720" s="192" t="s">
        <v>952</v>
      </c>
      <c r="C720" s="193" t="s">
        <v>2323</v>
      </c>
      <c r="D720" s="193" t="s">
        <v>2324</v>
      </c>
      <c r="E720" s="193">
        <v>8</v>
      </c>
      <c r="F720" s="194">
        <v>17.5</v>
      </c>
      <c r="G720" s="195">
        <v>140</v>
      </c>
      <c r="H720" s="196">
        <f t="shared" si="22"/>
        <v>0</v>
      </c>
      <c r="I720" s="197">
        <v>0</v>
      </c>
      <c r="J720" s="198">
        <f t="shared" si="23"/>
        <v>8</v>
      </c>
      <c r="K720" s="197">
        <v>140</v>
      </c>
      <c r="L720" s="200" t="s">
        <v>1012</v>
      </c>
    </row>
    <row r="721" spans="1:12" hidden="1">
      <c r="A721" s="191">
        <v>720</v>
      </c>
      <c r="B721" s="192" t="s">
        <v>955</v>
      </c>
      <c r="C721" s="193" t="s">
        <v>2325</v>
      </c>
      <c r="D721" s="193" t="s">
        <v>2326</v>
      </c>
      <c r="E721" s="193">
        <v>2</v>
      </c>
      <c r="F721" s="194">
        <v>347.1</v>
      </c>
      <c r="G721" s="195">
        <v>694.2</v>
      </c>
      <c r="H721" s="196">
        <f t="shared" si="22"/>
        <v>0</v>
      </c>
      <c r="I721" s="197">
        <v>0</v>
      </c>
      <c r="J721" s="198">
        <f t="shared" si="23"/>
        <v>2</v>
      </c>
      <c r="K721" s="197">
        <v>694.2</v>
      </c>
      <c r="L721" s="200" t="s">
        <v>1012</v>
      </c>
    </row>
    <row r="722" spans="1:12" hidden="1">
      <c r="A722" s="191">
        <v>721</v>
      </c>
      <c r="B722" s="192" t="s">
        <v>958</v>
      </c>
      <c r="C722" s="193" t="s">
        <v>2327</v>
      </c>
      <c r="D722" s="193" t="s">
        <v>2328</v>
      </c>
      <c r="E722" s="193">
        <v>1</v>
      </c>
      <c r="F722" s="194">
        <v>383.4</v>
      </c>
      <c r="G722" s="195">
        <v>383.4</v>
      </c>
      <c r="H722" s="196">
        <f t="shared" si="22"/>
        <v>0</v>
      </c>
      <c r="I722" s="197">
        <v>0</v>
      </c>
      <c r="J722" s="198">
        <f t="shared" si="23"/>
        <v>1</v>
      </c>
      <c r="K722" s="197">
        <v>383.4</v>
      </c>
      <c r="L722" s="200" t="s">
        <v>1012</v>
      </c>
    </row>
    <row r="723" spans="1:12" hidden="1">
      <c r="A723" s="191">
        <v>722</v>
      </c>
      <c r="B723" s="192" t="s">
        <v>961</v>
      </c>
      <c r="C723" s="193" t="s">
        <v>2329</v>
      </c>
      <c r="D723" s="193" t="s">
        <v>2330</v>
      </c>
      <c r="E723" s="193">
        <v>1</v>
      </c>
      <c r="F723" s="194">
        <v>176</v>
      </c>
      <c r="G723" s="195">
        <v>176</v>
      </c>
      <c r="H723" s="196">
        <f t="shared" si="22"/>
        <v>0</v>
      </c>
      <c r="I723" s="197">
        <v>0</v>
      </c>
      <c r="J723" s="198">
        <f t="shared" si="23"/>
        <v>1</v>
      </c>
      <c r="K723" s="197">
        <v>176</v>
      </c>
      <c r="L723" s="200" t="s">
        <v>1012</v>
      </c>
    </row>
    <row r="724" spans="1:12" hidden="1">
      <c r="A724" s="191">
        <v>723</v>
      </c>
      <c r="B724" s="192" t="s">
        <v>964</v>
      </c>
      <c r="C724" s="193" t="s">
        <v>2331</v>
      </c>
      <c r="D724" s="193" t="s">
        <v>2332</v>
      </c>
      <c r="E724" s="193">
        <v>4</v>
      </c>
      <c r="F724" s="194">
        <v>278.8</v>
      </c>
      <c r="G724" s="195">
        <v>1115.2</v>
      </c>
      <c r="H724" s="196">
        <f t="shared" si="22"/>
        <v>0</v>
      </c>
      <c r="I724" s="197">
        <v>0</v>
      </c>
      <c r="J724" s="198">
        <f t="shared" si="23"/>
        <v>4</v>
      </c>
      <c r="K724" s="197">
        <v>1115.2</v>
      </c>
      <c r="L724" s="200" t="s">
        <v>1012</v>
      </c>
    </row>
    <row r="725" spans="1:12" hidden="1">
      <c r="A725" s="191">
        <v>724</v>
      </c>
      <c r="B725" s="192" t="s">
        <v>967</v>
      </c>
      <c r="C725" s="193" t="s">
        <v>2333</v>
      </c>
      <c r="D725" s="193" t="s">
        <v>2334</v>
      </c>
      <c r="E725" s="193">
        <v>2</v>
      </c>
      <c r="F725" s="194">
        <v>261.2</v>
      </c>
      <c r="G725" s="195">
        <v>522.4</v>
      </c>
      <c r="H725" s="196">
        <f t="shared" si="22"/>
        <v>0</v>
      </c>
      <c r="I725" s="197">
        <v>0</v>
      </c>
      <c r="J725" s="198">
        <f t="shared" si="23"/>
        <v>2</v>
      </c>
      <c r="K725" s="197">
        <v>522.4</v>
      </c>
      <c r="L725" s="200" t="s">
        <v>1012</v>
      </c>
    </row>
    <row r="726" spans="1:12" hidden="1">
      <c r="A726" s="191">
        <v>725</v>
      </c>
      <c r="B726" s="192" t="s">
        <v>970</v>
      </c>
      <c r="C726" s="193" t="s">
        <v>2335</v>
      </c>
      <c r="D726" s="193" t="s">
        <v>2336</v>
      </c>
      <c r="E726" s="193">
        <v>2</v>
      </c>
      <c r="F726" s="194">
        <v>259.60000000000002</v>
      </c>
      <c r="G726" s="195">
        <v>519.20000000000005</v>
      </c>
      <c r="H726" s="196">
        <f t="shared" si="22"/>
        <v>0</v>
      </c>
      <c r="I726" s="197">
        <v>0</v>
      </c>
      <c r="J726" s="198">
        <f t="shared" si="23"/>
        <v>2</v>
      </c>
      <c r="K726" s="197">
        <v>519.20000000000005</v>
      </c>
      <c r="L726" s="200" t="s">
        <v>1012</v>
      </c>
    </row>
    <row r="727" spans="1:12" hidden="1">
      <c r="A727" s="191">
        <v>726</v>
      </c>
      <c r="B727" s="192" t="s">
        <v>973</v>
      </c>
      <c r="C727" s="193" t="s">
        <v>2337</v>
      </c>
      <c r="D727" s="193" t="s">
        <v>2338</v>
      </c>
      <c r="E727" s="193">
        <v>2</v>
      </c>
      <c r="F727" s="194">
        <v>61.6</v>
      </c>
      <c r="G727" s="195">
        <v>123.2</v>
      </c>
      <c r="H727" s="196">
        <f t="shared" si="22"/>
        <v>0</v>
      </c>
      <c r="I727" s="197">
        <v>0</v>
      </c>
      <c r="J727" s="198">
        <f t="shared" si="23"/>
        <v>2</v>
      </c>
      <c r="K727" s="197">
        <v>123.2</v>
      </c>
      <c r="L727" s="200" t="s">
        <v>1012</v>
      </c>
    </row>
    <row r="728" spans="1:12" hidden="1">
      <c r="A728" s="191">
        <v>727</v>
      </c>
      <c r="B728" s="192" t="s">
        <v>976</v>
      </c>
      <c r="C728" s="193" t="s">
        <v>2339</v>
      </c>
      <c r="D728" s="193" t="s">
        <v>2340</v>
      </c>
      <c r="E728" s="193">
        <v>4</v>
      </c>
      <c r="F728" s="194">
        <v>370.8</v>
      </c>
      <c r="G728" s="195">
        <v>1483.2</v>
      </c>
      <c r="H728" s="196">
        <f t="shared" si="22"/>
        <v>0</v>
      </c>
      <c r="I728" s="197">
        <v>0</v>
      </c>
      <c r="J728" s="198">
        <f t="shared" si="23"/>
        <v>4</v>
      </c>
      <c r="K728" s="197">
        <v>1483.2</v>
      </c>
      <c r="L728" s="200" t="s">
        <v>1012</v>
      </c>
    </row>
    <row r="729" spans="1:12" hidden="1">
      <c r="A729" s="191">
        <v>728</v>
      </c>
      <c r="B729" s="192" t="s">
        <v>979</v>
      </c>
      <c r="C729" s="193" t="s">
        <v>2341</v>
      </c>
      <c r="D729" s="193" t="s">
        <v>2342</v>
      </c>
      <c r="E729" s="193">
        <v>2</v>
      </c>
      <c r="F729" s="194">
        <v>276.39999999999998</v>
      </c>
      <c r="G729" s="195">
        <v>552.79999999999995</v>
      </c>
      <c r="H729" s="196">
        <f t="shared" si="22"/>
        <v>0</v>
      </c>
      <c r="I729" s="197">
        <v>0</v>
      </c>
      <c r="J729" s="198">
        <f t="shared" si="23"/>
        <v>2</v>
      </c>
      <c r="K729" s="197">
        <v>552.79999999999995</v>
      </c>
      <c r="L729" s="200" t="s">
        <v>1012</v>
      </c>
    </row>
    <row r="730" spans="1:12" hidden="1">
      <c r="A730" s="191">
        <v>729</v>
      </c>
      <c r="B730" s="192" t="s">
        <v>982</v>
      </c>
      <c r="C730" s="193" t="s">
        <v>2343</v>
      </c>
      <c r="D730" s="193" t="s">
        <v>2344</v>
      </c>
      <c r="E730" s="193">
        <v>2</v>
      </c>
      <c r="F730" s="194">
        <v>309.60000000000002</v>
      </c>
      <c r="G730" s="195">
        <v>619.20000000000005</v>
      </c>
      <c r="H730" s="196">
        <f t="shared" si="22"/>
        <v>0</v>
      </c>
      <c r="I730" s="197">
        <v>0</v>
      </c>
      <c r="J730" s="198">
        <f t="shared" si="23"/>
        <v>2</v>
      </c>
      <c r="K730" s="197">
        <v>619.20000000000005</v>
      </c>
      <c r="L730" s="200" t="s">
        <v>1012</v>
      </c>
    </row>
    <row r="731" spans="1:12" hidden="1">
      <c r="A731" s="191">
        <v>730</v>
      </c>
      <c r="B731" s="192" t="s">
        <v>985</v>
      </c>
      <c r="C731" s="193" t="s">
        <v>2345</v>
      </c>
      <c r="D731" s="193" t="s">
        <v>2346</v>
      </c>
      <c r="E731" s="193">
        <v>2</v>
      </c>
      <c r="F731" s="194">
        <v>254.8</v>
      </c>
      <c r="G731" s="195">
        <v>509.6</v>
      </c>
      <c r="H731" s="196">
        <f t="shared" si="22"/>
        <v>0</v>
      </c>
      <c r="I731" s="197">
        <v>0</v>
      </c>
      <c r="J731" s="198">
        <f t="shared" si="23"/>
        <v>2</v>
      </c>
      <c r="K731" s="197">
        <v>509.6</v>
      </c>
      <c r="L731" s="200" t="s">
        <v>1012</v>
      </c>
    </row>
    <row r="732" spans="1:12" hidden="1">
      <c r="A732" s="191">
        <v>731</v>
      </c>
      <c r="B732" s="192" t="s">
        <v>988</v>
      </c>
      <c r="C732" s="193" t="s">
        <v>2347</v>
      </c>
      <c r="D732" s="193" t="s">
        <v>2348</v>
      </c>
      <c r="E732" s="193">
        <v>1</v>
      </c>
      <c r="F732" s="194">
        <v>293.89999999999998</v>
      </c>
      <c r="G732" s="195">
        <v>293.89999999999998</v>
      </c>
      <c r="H732" s="196">
        <f t="shared" si="22"/>
        <v>0</v>
      </c>
      <c r="I732" s="197">
        <v>0</v>
      </c>
      <c r="J732" s="198">
        <f t="shared" si="23"/>
        <v>1</v>
      </c>
      <c r="K732" s="197">
        <v>293.89999999999998</v>
      </c>
      <c r="L732" s="200" t="s">
        <v>1012</v>
      </c>
    </row>
    <row r="733" spans="1:12" hidden="1">
      <c r="A733" s="191">
        <v>732</v>
      </c>
      <c r="B733" s="192" t="s">
        <v>991</v>
      </c>
      <c r="C733" s="193" t="s">
        <v>2349</v>
      </c>
      <c r="D733" s="193" t="s">
        <v>2350</v>
      </c>
      <c r="E733" s="193">
        <v>1</v>
      </c>
      <c r="F733" s="194">
        <v>257.39999999999998</v>
      </c>
      <c r="G733" s="195">
        <v>257.39999999999998</v>
      </c>
      <c r="H733" s="196">
        <f t="shared" si="22"/>
        <v>0</v>
      </c>
      <c r="I733" s="197">
        <v>0</v>
      </c>
      <c r="J733" s="198">
        <f t="shared" si="23"/>
        <v>1</v>
      </c>
      <c r="K733" s="197">
        <v>257.39999999999998</v>
      </c>
      <c r="L733" s="200" t="s">
        <v>1012</v>
      </c>
    </row>
    <row r="734" spans="1:12" hidden="1">
      <c r="A734" s="191">
        <v>733</v>
      </c>
      <c r="B734" s="192" t="s">
        <v>994</v>
      </c>
      <c r="C734" s="193" t="s">
        <v>2351</v>
      </c>
      <c r="D734" s="193" t="s">
        <v>2352</v>
      </c>
      <c r="E734" s="193">
        <v>1</v>
      </c>
      <c r="F734" s="194">
        <v>362.1</v>
      </c>
      <c r="G734" s="195">
        <v>362.1</v>
      </c>
      <c r="H734" s="196">
        <f t="shared" si="22"/>
        <v>0</v>
      </c>
      <c r="I734" s="197">
        <v>0</v>
      </c>
      <c r="J734" s="198">
        <f t="shared" si="23"/>
        <v>1</v>
      </c>
      <c r="K734" s="197">
        <v>362.1</v>
      </c>
      <c r="L734" s="200" t="s">
        <v>1012</v>
      </c>
    </row>
    <row r="735" spans="1:12" hidden="1">
      <c r="A735" s="191">
        <v>734</v>
      </c>
      <c r="B735" s="192" t="s">
        <v>997</v>
      </c>
      <c r="C735" s="193" t="s">
        <v>2353</v>
      </c>
      <c r="D735" s="193" t="s">
        <v>2354</v>
      </c>
      <c r="E735" s="193">
        <v>3</v>
      </c>
      <c r="F735" s="194">
        <v>449.9</v>
      </c>
      <c r="G735" s="195">
        <v>1349.6999999999998</v>
      </c>
      <c r="H735" s="196">
        <f t="shared" si="22"/>
        <v>0</v>
      </c>
      <c r="I735" s="197">
        <v>0</v>
      </c>
      <c r="J735" s="198">
        <f t="shared" si="23"/>
        <v>2.9999999999999996</v>
      </c>
      <c r="K735" s="197">
        <v>1349.6999999999998</v>
      </c>
      <c r="L735" s="200" t="s">
        <v>1012</v>
      </c>
    </row>
    <row r="736" spans="1:12">
      <c r="A736" s="191">
        <v>735</v>
      </c>
      <c r="B736" s="192" t="s">
        <v>1000</v>
      </c>
      <c r="C736" s="193" t="s">
        <v>2355</v>
      </c>
      <c r="D736" s="193" t="s">
        <v>2356</v>
      </c>
      <c r="E736" s="193">
        <v>80</v>
      </c>
      <c r="F736" s="194">
        <v>1.5</v>
      </c>
      <c r="G736" s="195">
        <v>120</v>
      </c>
      <c r="H736" s="196">
        <f t="shared" si="22"/>
        <v>0</v>
      </c>
      <c r="I736" s="197">
        <v>0</v>
      </c>
      <c r="J736" s="198">
        <f t="shared" si="23"/>
        <v>80</v>
      </c>
      <c r="K736" s="197">
        <v>120</v>
      </c>
      <c r="L736" s="200" t="s">
        <v>880</v>
      </c>
    </row>
    <row r="737" spans="1:12" hidden="1">
      <c r="A737" s="191">
        <v>736</v>
      </c>
      <c r="B737" s="192" t="s">
        <v>1003</v>
      </c>
      <c r="C737" s="193" t="s">
        <v>2357</v>
      </c>
      <c r="D737" s="193" t="s">
        <v>2358</v>
      </c>
      <c r="E737" s="193">
        <v>48</v>
      </c>
      <c r="F737" s="194">
        <v>0.3</v>
      </c>
      <c r="G737" s="195">
        <v>14.399999999999999</v>
      </c>
      <c r="H737" s="196">
        <f t="shared" si="22"/>
        <v>0</v>
      </c>
      <c r="I737" s="197">
        <v>0</v>
      </c>
      <c r="J737" s="198">
        <f t="shared" si="23"/>
        <v>48</v>
      </c>
      <c r="K737" s="197">
        <v>14.399999999999999</v>
      </c>
      <c r="L737" s="200" t="s">
        <v>1049</v>
      </c>
    </row>
    <row r="738" spans="1:12" hidden="1">
      <c r="A738" s="191">
        <v>737</v>
      </c>
      <c r="B738" s="192" t="s">
        <v>1006</v>
      </c>
      <c r="C738" s="193" t="s">
        <v>2359</v>
      </c>
      <c r="D738" s="193" t="s">
        <v>2360</v>
      </c>
      <c r="E738" s="193">
        <v>16</v>
      </c>
      <c r="F738" s="194">
        <v>11.2</v>
      </c>
      <c r="G738" s="195">
        <v>179.2</v>
      </c>
      <c r="H738" s="196">
        <f t="shared" si="22"/>
        <v>11.999999999999998</v>
      </c>
      <c r="I738" s="197">
        <v>134.39999999999998</v>
      </c>
      <c r="J738" s="198">
        <f t="shared" si="23"/>
        <v>4.0000000000000009</v>
      </c>
      <c r="K738" s="197">
        <v>44.800000000000011</v>
      </c>
      <c r="L738" s="200" t="s">
        <v>634</v>
      </c>
    </row>
    <row r="739" spans="1:12" hidden="1">
      <c r="A739" s="191">
        <v>738</v>
      </c>
      <c r="B739" s="192" t="s">
        <v>1009</v>
      </c>
      <c r="C739" s="193" t="s">
        <v>2361</v>
      </c>
      <c r="D739" s="193" t="s">
        <v>2362</v>
      </c>
      <c r="E739" s="193">
        <v>2</v>
      </c>
      <c r="F739" s="194">
        <v>83.9</v>
      </c>
      <c r="G739" s="195">
        <v>167.8</v>
      </c>
      <c r="H739" s="196">
        <f t="shared" si="22"/>
        <v>0</v>
      </c>
      <c r="I739" s="197">
        <v>0</v>
      </c>
      <c r="J739" s="198">
        <f t="shared" si="23"/>
        <v>2</v>
      </c>
      <c r="K739" s="197">
        <v>167.8</v>
      </c>
      <c r="L739" s="199" t="s">
        <v>1049</v>
      </c>
    </row>
    <row r="740" spans="1:12" hidden="1">
      <c r="A740" s="191">
        <v>739</v>
      </c>
      <c r="B740" s="192" t="s">
        <v>1013</v>
      </c>
      <c r="C740" s="193" t="s">
        <v>2363</v>
      </c>
      <c r="D740" s="193" t="s">
        <v>2364</v>
      </c>
      <c r="E740" s="193">
        <v>2</v>
      </c>
      <c r="F740" s="194">
        <v>79.2</v>
      </c>
      <c r="G740" s="195">
        <v>158.4</v>
      </c>
      <c r="H740" s="196">
        <f t="shared" si="22"/>
        <v>0</v>
      </c>
      <c r="I740" s="197">
        <v>0</v>
      </c>
      <c r="J740" s="198">
        <f t="shared" si="23"/>
        <v>2</v>
      </c>
      <c r="K740" s="197">
        <v>158.4</v>
      </c>
      <c r="L740" s="199" t="s">
        <v>1049</v>
      </c>
    </row>
    <row r="741" spans="1:12" hidden="1">
      <c r="A741" s="191">
        <v>740</v>
      </c>
      <c r="B741" s="192" t="s">
        <v>1016</v>
      </c>
      <c r="C741" s="193" t="s">
        <v>2365</v>
      </c>
      <c r="D741" s="193" t="s">
        <v>2366</v>
      </c>
      <c r="E741" s="193">
        <v>2</v>
      </c>
      <c r="F741" s="194">
        <v>64.5</v>
      </c>
      <c r="G741" s="195">
        <v>129</v>
      </c>
      <c r="H741" s="196">
        <f t="shared" si="22"/>
        <v>0</v>
      </c>
      <c r="I741" s="197">
        <v>0</v>
      </c>
      <c r="J741" s="198">
        <f t="shared" si="23"/>
        <v>2</v>
      </c>
      <c r="K741" s="197">
        <v>129</v>
      </c>
      <c r="L741" s="199" t="s">
        <v>1049</v>
      </c>
    </row>
    <row r="742" spans="1:12" hidden="1">
      <c r="A742" s="191">
        <v>741</v>
      </c>
      <c r="B742" s="192" t="s">
        <v>1019</v>
      </c>
      <c r="C742" s="193" t="s">
        <v>2367</v>
      </c>
      <c r="D742" s="193" t="s">
        <v>2368</v>
      </c>
      <c r="E742" s="193">
        <v>2</v>
      </c>
      <c r="F742" s="194">
        <v>107.8</v>
      </c>
      <c r="G742" s="195">
        <v>215.6</v>
      </c>
      <c r="H742" s="196">
        <f t="shared" si="22"/>
        <v>0</v>
      </c>
      <c r="I742" s="197">
        <v>0</v>
      </c>
      <c r="J742" s="198">
        <f t="shared" si="23"/>
        <v>2</v>
      </c>
      <c r="K742" s="197">
        <v>215.6</v>
      </c>
      <c r="L742" s="199" t="s">
        <v>1049</v>
      </c>
    </row>
    <row r="743" spans="1:12" hidden="1">
      <c r="A743" s="191">
        <v>742</v>
      </c>
      <c r="B743" s="192" t="s">
        <v>1022</v>
      </c>
      <c r="C743" s="193" t="s">
        <v>2369</v>
      </c>
      <c r="D743" s="193" t="s">
        <v>2370</v>
      </c>
      <c r="E743" s="193">
        <v>2</v>
      </c>
      <c r="F743" s="194">
        <v>100</v>
      </c>
      <c r="G743" s="195">
        <v>200</v>
      </c>
      <c r="H743" s="196">
        <f t="shared" si="22"/>
        <v>0</v>
      </c>
      <c r="I743" s="197">
        <v>0</v>
      </c>
      <c r="J743" s="198">
        <f t="shared" si="23"/>
        <v>2</v>
      </c>
      <c r="K743" s="197">
        <v>200</v>
      </c>
      <c r="L743" s="199" t="s">
        <v>1049</v>
      </c>
    </row>
    <row r="744" spans="1:12" hidden="1">
      <c r="A744" s="191">
        <v>743</v>
      </c>
      <c r="B744" s="192" t="s">
        <v>1025</v>
      </c>
      <c r="C744" s="193" t="s">
        <v>2371</v>
      </c>
      <c r="D744" s="193" t="s">
        <v>2372</v>
      </c>
      <c r="E744" s="193">
        <v>2</v>
      </c>
      <c r="F744" s="194">
        <v>88.6</v>
      </c>
      <c r="G744" s="195">
        <v>177.2</v>
      </c>
      <c r="H744" s="196">
        <f t="shared" si="22"/>
        <v>0</v>
      </c>
      <c r="I744" s="197">
        <v>0</v>
      </c>
      <c r="J744" s="198">
        <f t="shared" si="23"/>
        <v>2</v>
      </c>
      <c r="K744" s="197">
        <v>177.2</v>
      </c>
      <c r="L744" s="199" t="s">
        <v>1049</v>
      </c>
    </row>
    <row r="745" spans="1:12" hidden="1">
      <c r="A745" s="191">
        <v>744</v>
      </c>
      <c r="B745" s="192" t="s">
        <v>1028</v>
      </c>
      <c r="C745" s="193" t="s">
        <v>2373</v>
      </c>
      <c r="D745" s="193" t="s">
        <v>2374</v>
      </c>
      <c r="E745" s="193">
        <v>2</v>
      </c>
      <c r="F745" s="194">
        <v>81.099999999999994</v>
      </c>
      <c r="G745" s="195">
        <v>162.19999999999999</v>
      </c>
      <c r="H745" s="196">
        <f t="shared" si="22"/>
        <v>0</v>
      </c>
      <c r="I745" s="197">
        <v>0</v>
      </c>
      <c r="J745" s="198">
        <f t="shared" si="23"/>
        <v>2</v>
      </c>
      <c r="K745" s="197">
        <v>162.19999999999999</v>
      </c>
      <c r="L745" s="199" t="s">
        <v>1049</v>
      </c>
    </row>
    <row r="746" spans="1:12" hidden="1">
      <c r="A746" s="191">
        <v>745</v>
      </c>
      <c r="B746" s="192" t="s">
        <v>1031</v>
      </c>
      <c r="C746" s="193" t="s">
        <v>2375</v>
      </c>
      <c r="D746" s="193" t="s">
        <v>2376</v>
      </c>
      <c r="E746" s="193">
        <v>2</v>
      </c>
      <c r="F746" s="194">
        <v>108.1</v>
      </c>
      <c r="G746" s="195">
        <v>216.2</v>
      </c>
      <c r="H746" s="196">
        <f t="shared" si="22"/>
        <v>0</v>
      </c>
      <c r="I746" s="197">
        <v>0</v>
      </c>
      <c r="J746" s="198">
        <f t="shared" si="23"/>
        <v>2</v>
      </c>
      <c r="K746" s="197">
        <v>216.2</v>
      </c>
      <c r="L746" s="199" t="s">
        <v>1049</v>
      </c>
    </row>
    <row r="747" spans="1:12" hidden="1">
      <c r="A747" s="191">
        <v>746</v>
      </c>
      <c r="B747" s="192" t="s">
        <v>1034</v>
      </c>
      <c r="C747" s="193" t="s">
        <v>2377</v>
      </c>
      <c r="D747" s="193" t="s">
        <v>2378</v>
      </c>
      <c r="E747" s="193">
        <v>2</v>
      </c>
      <c r="F747" s="194">
        <v>100.3</v>
      </c>
      <c r="G747" s="195">
        <v>200.6</v>
      </c>
      <c r="H747" s="196">
        <f t="shared" si="22"/>
        <v>0</v>
      </c>
      <c r="I747" s="197">
        <v>0</v>
      </c>
      <c r="J747" s="198">
        <f t="shared" si="23"/>
        <v>2</v>
      </c>
      <c r="K747" s="197">
        <v>200.6</v>
      </c>
      <c r="L747" s="199" t="s">
        <v>1049</v>
      </c>
    </row>
    <row r="748" spans="1:12" hidden="1">
      <c r="A748" s="191">
        <v>747</v>
      </c>
      <c r="B748" s="192" t="s">
        <v>1037</v>
      </c>
      <c r="C748" s="193" t="s">
        <v>2379</v>
      </c>
      <c r="D748" s="193" t="s">
        <v>2380</v>
      </c>
      <c r="E748" s="193">
        <v>2</v>
      </c>
      <c r="F748" s="194">
        <v>75.3</v>
      </c>
      <c r="G748" s="195">
        <v>150.6</v>
      </c>
      <c r="H748" s="196">
        <f t="shared" si="22"/>
        <v>0</v>
      </c>
      <c r="I748" s="197">
        <v>0</v>
      </c>
      <c r="J748" s="198">
        <f t="shared" si="23"/>
        <v>2</v>
      </c>
      <c r="K748" s="197">
        <v>150.6</v>
      </c>
      <c r="L748" s="199" t="s">
        <v>1049</v>
      </c>
    </row>
    <row r="749" spans="1:12" hidden="1">
      <c r="A749" s="191">
        <v>748</v>
      </c>
      <c r="B749" s="192" t="s">
        <v>1040</v>
      </c>
      <c r="C749" s="193" t="s">
        <v>2381</v>
      </c>
      <c r="D749" s="193" t="s">
        <v>2382</v>
      </c>
      <c r="E749" s="193">
        <v>2</v>
      </c>
      <c r="F749" s="194">
        <v>78.5</v>
      </c>
      <c r="G749" s="195">
        <v>157</v>
      </c>
      <c r="H749" s="196">
        <f t="shared" si="22"/>
        <v>0</v>
      </c>
      <c r="I749" s="197">
        <v>0</v>
      </c>
      <c r="J749" s="198">
        <f t="shared" si="23"/>
        <v>2</v>
      </c>
      <c r="K749" s="197">
        <v>157</v>
      </c>
      <c r="L749" s="199" t="s">
        <v>1049</v>
      </c>
    </row>
    <row r="750" spans="1:12" hidden="1">
      <c r="A750" s="191">
        <v>749</v>
      </c>
      <c r="B750" s="192" t="s">
        <v>1043</v>
      </c>
      <c r="C750" s="193" t="s">
        <v>2383</v>
      </c>
      <c r="D750" s="193" t="s">
        <v>2384</v>
      </c>
      <c r="E750" s="193">
        <v>25</v>
      </c>
      <c r="F750" s="194">
        <v>228.8</v>
      </c>
      <c r="G750" s="195">
        <v>5720</v>
      </c>
      <c r="H750" s="196">
        <f t="shared" si="22"/>
        <v>0</v>
      </c>
      <c r="I750" s="197">
        <v>0</v>
      </c>
      <c r="J750" s="198">
        <f t="shared" si="23"/>
        <v>25</v>
      </c>
      <c r="K750" s="197">
        <v>5720</v>
      </c>
      <c r="L750" s="199" t="s">
        <v>1049</v>
      </c>
    </row>
    <row r="751" spans="1:12" hidden="1">
      <c r="A751" s="191">
        <v>750</v>
      </c>
      <c r="B751" s="192" t="s">
        <v>181</v>
      </c>
      <c r="C751" s="193" t="s">
        <v>2385</v>
      </c>
      <c r="D751" s="193" t="s">
        <v>2386</v>
      </c>
      <c r="E751" s="193">
        <v>25</v>
      </c>
      <c r="F751" s="194">
        <v>210</v>
      </c>
      <c r="G751" s="195">
        <v>5250</v>
      </c>
      <c r="H751" s="196">
        <f t="shared" si="22"/>
        <v>0</v>
      </c>
      <c r="I751" s="197">
        <v>0</v>
      </c>
      <c r="J751" s="198">
        <f t="shared" si="23"/>
        <v>25</v>
      </c>
      <c r="K751" s="197">
        <v>5250</v>
      </c>
      <c r="L751" s="199" t="s">
        <v>1049</v>
      </c>
    </row>
    <row r="752" spans="1:12" hidden="1">
      <c r="A752" s="191">
        <v>751</v>
      </c>
      <c r="B752" s="192" t="s">
        <v>1046</v>
      </c>
      <c r="C752" s="193" t="s">
        <v>2387</v>
      </c>
      <c r="D752" s="193" t="s">
        <v>2388</v>
      </c>
      <c r="E752" s="193">
        <v>8</v>
      </c>
      <c r="F752" s="194">
        <v>172.6</v>
      </c>
      <c r="G752" s="195">
        <v>1380.8</v>
      </c>
      <c r="H752" s="196">
        <f t="shared" si="22"/>
        <v>0</v>
      </c>
      <c r="I752" s="197">
        <v>0</v>
      </c>
      <c r="J752" s="198">
        <f t="shared" si="23"/>
        <v>8</v>
      </c>
      <c r="K752" s="197">
        <v>1380.8</v>
      </c>
      <c r="L752" s="199" t="s">
        <v>1049</v>
      </c>
    </row>
    <row r="753" spans="1:12" hidden="1">
      <c r="A753" s="191">
        <v>752</v>
      </c>
      <c r="B753" s="192" t="s">
        <v>1050</v>
      </c>
      <c r="C753" s="193" t="s">
        <v>2389</v>
      </c>
      <c r="D753" s="193" t="s">
        <v>2390</v>
      </c>
      <c r="E753" s="193">
        <v>10</v>
      </c>
      <c r="F753" s="194">
        <v>287.3</v>
      </c>
      <c r="G753" s="195">
        <v>2873</v>
      </c>
      <c r="H753" s="196">
        <f t="shared" si="22"/>
        <v>0</v>
      </c>
      <c r="I753" s="197">
        <v>0</v>
      </c>
      <c r="J753" s="198">
        <f t="shared" si="23"/>
        <v>10</v>
      </c>
      <c r="K753" s="197">
        <v>2873</v>
      </c>
      <c r="L753" s="199" t="s">
        <v>1049</v>
      </c>
    </row>
    <row r="754" spans="1:12" hidden="1">
      <c r="A754" s="191">
        <v>753</v>
      </c>
      <c r="B754" s="192" t="s">
        <v>1053</v>
      </c>
      <c r="C754" s="193" t="s">
        <v>2391</v>
      </c>
      <c r="D754" s="193" t="s">
        <v>2392</v>
      </c>
      <c r="E754" s="193">
        <v>10</v>
      </c>
      <c r="F754" s="194">
        <v>266.7</v>
      </c>
      <c r="G754" s="195">
        <v>2667</v>
      </c>
      <c r="H754" s="196">
        <f t="shared" si="22"/>
        <v>0</v>
      </c>
      <c r="I754" s="197">
        <v>0</v>
      </c>
      <c r="J754" s="198">
        <f t="shared" si="23"/>
        <v>10</v>
      </c>
      <c r="K754" s="197">
        <v>2667</v>
      </c>
      <c r="L754" s="199" t="s">
        <v>1049</v>
      </c>
    </row>
    <row r="755" spans="1:12" hidden="1">
      <c r="A755" s="191">
        <v>754</v>
      </c>
      <c r="B755" s="192" t="s">
        <v>1056</v>
      </c>
      <c r="C755" s="193" t="s">
        <v>2393</v>
      </c>
      <c r="D755" s="193" t="s">
        <v>2394</v>
      </c>
      <c r="E755" s="193">
        <v>8</v>
      </c>
      <c r="F755" s="194">
        <v>236.3</v>
      </c>
      <c r="G755" s="195">
        <v>1890.4</v>
      </c>
      <c r="H755" s="196">
        <f t="shared" si="22"/>
        <v>0</v>
      </c>
      <c r="I755" s="197">
        <v>0</v>
      </c>
      <c r="J755" s="198">
        <f t="shared" si="23"/>
        <v>8</v>
      </c>
      <c r="K755" s="197">
        <v>1890.4</v>
      </c>
      <c r="L755" s="199" t="s">
        <v>1049</v>
      </c>
    </row>
    <row r="756" spans="1:12" hidden="1">
      <c r="A756" s="191">
        <v>755</v>
      </c>
      <c r="B756" s="192" t="s">
        <v>1059</v>
      </c>
      <c r="C756" s="193" t="s">
        <v>2395</v>
      </c>
      <c r="D756" s="193" t="s">
        <v>2396</v>
      </c>
      <c r="E756" s="193">
        <v>8</v>
      </c>
      <c r="F756" s="194">
        <v>216.4</v>
      </c>
      <c r="G756" s="195">
        <v>1731.2</v>
      </c>
      <c r="H756" s="196">
        <f t="shared" si="22"/>
        <v>0</v>
      </c>
      <c r="I756" s="197">
        <v>0</v>
      </c>
      <c r="J756" s="198">
        <f t="shared" si="23"/>
        <v>8</v>
      </c>
      <c r="K756" s="197">
        <v>1731.2</v>
      </c>
      <c r="L756" s="199" t="s">
        <v>1049</v>
      </c>
    </row>
    <row r="757" spans="1:12" hidden="1">
      <c r="A757" s="191">
        <v>756</v>
      </c>
      <c r="B757" s="192" t="s">
        <v>1062</v>
      </c>
      <c r="C757" s="193" t="s">
        <v>2397</v>
      </c>
      <c r="D757" s="193" t="s">
        <v>2398</v>
      </c>
      <c r="E757" s="193">
        <v>10</v>
      </c>
      <c r="F757" s="194">
        <v>288.3</v>
      </c>
      <c r="G757" s="195">
        <v>2883</v>
      </c>
      <c r="H757" s="196">
        <f t="shared" si="22"/>
        <v>0</v>
      </c>
      <c r="I757" s="197">
        <v>0</v>
      </c>
      <c r="J757" s="198">
        <f t="shared" si="23"/>
        <v>10</v>
      </c>
      <c r="K757" s="197">
        <v>2883</v>
      </c>
      <c r="L757" s="199" t="s">
        <v>1049</v>
      </c>
    </row>
    <row r="758" spans="1:12" hidden="1">
      <c r="A758" s="191">
        <v>757</v>
      </c>
      <c r="B758" s="192" t="s">
        <v>1065</v>
      </c>
      <c r="C758" s="193" t="s">
        <v>2399</v>
      </c>
      <c r="D758" s="193" t="s">
        <v>2400</v>
      </c>
      <c r="E758" s="193">
        <v>10</v>
      </c>
      <c r="F758" s="194">
        <v>267.5</v>
      </c>
      <c r="G758" s="195">
        <v>2675</v>
      </c>
      <c r="H758" s="196">
        <f t="shared" si="22"/>
        <v>0</v>
      </c>
      <c r="I758" s="197">
        <v>0</v>
      </c>
      <c r="J758" s="198">
        <f t="shared" si="23"/>
        <v>10</v>
      </c>
      <c r="K758" s="197">
        <v>2675</v>
      </c>
      <c r="L758" s="199" t="s">
        <v>1049</v>
      </c>
    </row>
    <row r="759" spans="1:12" hidden="1">
      <c r="A759" s="191">
        <v>758</v>
      </c>
      <c r="B759" s="192" t="s">
        <v>1068</v>
      </c>
      <c r="C759" s="193" t="s">
        <v>2401</v>
      </c>
      <c r="D759" s="193" t="s">
        <v>2402</v>
      </c>
      <c r="E759" s="193">
        <v>8</v>
      </c>
      <c r="F759" s="194">
        <v>201.3</v>
      </c>
      <c r="G759" s="195">
        <v>1610.4</v>
      </c>
      <c r="H759" s="196">
        <f t="shared" si="22"/>
        <v>0</v>
      </c>
      <c r="I759" s="197">
        <v>0</v>
      </c>
      <c r="J759" s="198">
        <f t="shared" si="23"/>
        <v>8</v>
      </c>
      <c r="K759" s="197">
        <v>1610.4</v>
      </c>
      <c r="L759" s="199" t="s">
        <v>1049</v>
      </c>
    </row>
    <row r="760" spans="1:12" hidden="1">
      <c r="A760" s="191">
        <v>759</v>
      </c>
      <c r="B760" s="192" t="s">
        <v>1071</v>
      </c>
      <c r="C760" s="193" t="s">
        <v>2403</v>
      </c>
      <c r="D760" s="193" t="s">
        <v>2404</v>
      </c>
      <c r="E760" s="193">
        <v>24</v>
      </c>
      <c r="F760" s="194">
        <v>209.7</v>
      </c>
      <c r="G760" s="195">
        <v>5032.7999999999993</v>
      </c>
      <c r="H760" s="196">
        <f t="shared" si="22"/>
        <v>0</v>
      </c>
      <c r="I760" s="197">
        <v>0</v>
      </c>
      <c r="J760" s="198">
        <f t="shared" si="23"/>
        <v>23.999999999999996</v>
      </c>
      <c r="K760" s="197">
        <v>5032.7999999999993</v>
      </c>
      <c r="L760" s="199" t="s">
        <v>1049</v>
      </c>
    </row>
    <row r="761" spans="1:12" hidden="1">
      <c r="A761" s="191">
        <v>760</v>
      </c>
      <c r="B761" s="192" t="s">
        <v>1074</v>
      </c>
      <c r="C761" s="193" t="s">
        <v>2405</v>
      </c>
      <c r="D761" s="193" t="s">
        <v>2406</v>
      </c>
      <c r="E761" s="193">
        <v>10</v>
      </c>
      <c r="F761" s="194">
        <v>173.4</v>
      </c>
      <c r="G761" s="195">
        <v>1734</v>
      </c>
      <c r="H761" s="196">
        <f t="shared" si="22"/>
        <v>0</v>
      </c>
      <c r="I761" s="197">
        <v>0</v>
      </c>
      <c r="J761" s="198">
        <f t="shared" si="23"/>
        <v>10</v>
      </c>
      <c r="K761" s="197">
        <v>1734</v>
      </c>
      <c r="L761" s="199" t="s">
        <v>1049</v>
      </c>
    </row>
    <row r="762" spans="1:12" hidden="1">
      <c r="A762" s="191">
        <v>761</v>
      </c>
      <c r="B762" s="192" t="s">
        <v>1077</v>
      </c>
      <c r="C762" s="193" t="s">
        <v>2407</v>
      </c>
      <c r="D762" s="193" t="s">
        <v>2408</v>
      </c>
      <c r="E762" s="193">
        <v>10</v>
      </c>
      <c r="F762" s="194">
        <v>288.3</v>
      </c>
      <c r="G762" s="195">
        <v>2883</v>
      </c>
      <c r="H762" s="196">
        <f t="shared" si="22"/>
        <v>0</v>
      </c>
      <c r="I762" s="197">
        <v>0</v>
      </c>
      <c r="J762" s="198">
        <f t="shared" si="23"/>
        <v>10</v>
      </c>
      <c r="K762" s="197">
        <v>2883</v>
      </c>
      <c r="L762" s="199" t="s">
        <v>1049</v>
      </c>
    </row>
    <row r="763" spans="1:12" hidden="1">
      <c r="A763" s="191">
        <v>762</v>
      </c>
      <c r="B763" s="192" t="s">
        <v>1080</v>
      </c>
      <c r="C763" s="193" t="s">
        <v>2409</v>
      </c>
      <c r="D763" s="193" t="s">
        <v>2410</v>
      </c>
      <c r="E763" s="193">
        <v>10</v>
      </c>
      <c r="F763" s="194">
        <v>267.5</v>
      </c>
      <c r="G763" s="195">
        <v>2675</v>
      </c>
      <c r="H763" s="196">
        <f t="shared" si="22"/>
        <v>0</v>
      </c>
      <c r="I763" s="197">
        <v>0</v>
      </c>
      <c r="J763" s="198">
        <f t="shared" si="23"/>
        <v>10</v>
      </c>
      <c r="K763" s="197">
        <v>2675</v>
      </c>
      <c r="L763" s="199" t="s">
        <v>1049</v>
      </c>
    </row>
    <row r="764" spans="1:12" hidden="1">
      <c r="A764" s="191">
        <v>763</v>
      </c>
      <c r="B764" s="192" t="s">
        <v>1083</v>
      </c>
      <c r="C764" s="193" t="s">
        <v>2411</v>
      </c>
      <c r="D764" s="193" t="s">
        <v>2412</v>
      </c>
      <c r="E764" s="193">
        <v>10</v>
      </c>
      <c r="F764" s="194">
        <v>237.1</v>
      </c>
      <c r="G764" s="195">
        <v>2371</v>
      </c>
      <c r="H764" s="196">
        <f t="shared" si="22"/>
        <v>0</v>
      </c>
      <c r="I764" s="197">
        <v>0</v>
      </c>
      <c r="J764" s="198">
        <f t="shared" si="23"/>
        <v>10</v>
      </c>
      <c r="K764" s="197">
        <v>2371</v>
      </c>
      <c r="L764" s="199" t="s">
        <v>1049</v>
      </c>
    </row>
    <row r="765" spans="1:12" hidden="1">
      <c r="A765" s="191">
        <v>764</v>
      </c>
      <c r="B765" s="192" t="s">
        <v>1086</v>
      </c>
      <c r="C765" s="193" t="s">
        <v>2413</v>
      </c>
      <c r="D765" s="193" t="s">
        <v>2414</v>
      </c>
      <c r="E765" s="193">
        <v>10</v>
      </c>
      <c r="F765" s="194">
        <v>216.4</v>
      </c>
      <c r="G765" s="195">
        <v>2164</v>
      </c>
      <c r="H765" s="196">
        <f t="shared" si="22"/>
        <v>0</v>
      </c>
      <c r="I765" s="197">
        <v>0</v>
      </c>
      <c r="J765" s="198">
        <f t="shared" si="23"/>
        <v>10</v>
      </c>
      <c r="K765" s="197">
        <v>2164</v>
      </c>
      <c r="L765" s="199" t="s">
        <v>1049</v>
      </c>
    </row>
    <row r="766" spans="1:12" hidden="1">
      <c r="A766" s="191">
        <v>765</v>
      </c>
      <c r="B766" s="192" t="s">
        <v>1089</v>
      </c>
      <c r="C766" s="193" t="s">
        <v>2415</v>
      </c>
      <c r="D766" s="193" t="s">
        <v>2416</v>
      </c>
      <c r="E766" s="193">
        <v>10</v>
      </c>
      <c r="F766" s="194">
        <v>288.3</v>
      </c>
      <c r="G766" s="195">
        <v>2883</v>
      </c>
      <c r="H766" s="196">
        <f t="shared" si="22"/>
        <v>0</v>
      </c>
      <c r="I766" s="197">
        <v>0</v>
      </c>
      <c r="J766" s="198">
        <f t="shared" si="23"/>
        <v>10</v>
      </c>
      <c r="K766" s="197">
        <v>2883</v>
      </c>
      <c r="L766" s="199" t="s">
        <v>1049</v>
      </c>
    </row>
    <row r="767" spans="1:12" hidden="1">
      <c r="A767" s="191">
        <v>766</v>
      </c>
      <c r="B767" s="192" t="s">
        <v>1092</v>
      </c>
      <c r="C767" s="193" t="s">
        <v>2417</v>
      </c>
      <c r="D767" s="193" t="s">
        <v>2418</v>
      </c>
      <c r="E767" s="193">
        <v>10</v>
      </c>
      <c r="F767" s="194">
        <v>267.5</v>
      </c>
      <c r="G767" s="195">
        <v>2675</v>
      </c>
      <c r="H767" s="196">
        <f t="shared" si="22"/>
        <v>0</v>
      </c>
      <c r="I767" s="197">
        <v>0</v>
      </c>
      <c r="J767" s="198">
        <f t="shared" si="23"/>
        <v>10</v>
      </c>
      <c r="K767" s="197">
        <v>2675</v>
      </c>
      <c r="L767" s="199" t="s">
        <v>1049</v>
      </c>
    </row>
    <row r="768" spans="1:12" hidden="1">
      <c r="A768" s="191">
        <v>767</v>
      </c>
      <c r="B768" s="192" t="s">
        <v>1095</v>
      </c>
      <c r="C768" s="193" t="s">
        <v>2419</v>
      </c>
      <c r="D768" s="193" t="s">
        <v>2420</v>
      </c>
      <c r="E768" s="193">
        <v>10</v>
      </c>
      <c r="F768" s="194">
        <v>201.3</v>
      </c>
      <c r="G768" s="195">
        <v>2013</v>
      </c>
      <c r="H768" s="196">
        <f t="shared" si="22"/>
        <v>0</v>
      </c>
      <c r="I768" s="197">
        <v>0</v>
      </c>
      <c r="J768" s="198">
        <f t="shared" si="23"/>
        <v>10</v>
      </c>
      <c r="K768" s="197">
        <v>2013</v>
      </c>
      <c r="L768" s="199" t="s">
        <v>1049</v>
      </c>
    </row>
    <row r="769" spans="1:12" hidden="1">
      <c r="A769" s="191">
        <v>768</v>
      </c>
      <c r="B769" s="192" t="s">
        <v>1098</v>
      </c>
      <c r="C769" s="193" t="s">
        <v>2421</v>
      </c>
      <c r="D769" s="193" t="s">
        <v>2422</v>
      </c>
      <c r="E769" s="193">
        <v>7</v>
      </c>
      <c r="F769" s="194">
        <v>173</v>
      </c>
      <c r="G769" s="195">
        <v>1211</v>
      </c>
      <c r="H769" s="196">
        <f t="shared" si="22"/>
        <v>0</v>
      </c>
      <c r="I769" s="197">
        <v>0</v>
      </c>
      <c r="J769" s="198">
        <f t="shared" si="23"/>
        <v>7</v>
      </c>
      <c r="K769" s="197">
        <v>1211</v>
      </c>
      <c r="L769" s="199" t="s">
        <v>1049</v>
      </c>
    </row>
    <row r="770" spans="1:12" hidden="1">
      <c r="A770" s="191">
        <v>769</v>
      </c>
      <c r="B770" s="192" t="s">
        <v>1101</v>
      </c>
      <c r="C770" s="193" t="s">
        <v>2423</v>
      </c>
      <c r="D770" s="193" t="s">
        <v>2424</v>
      </c>
      <c r="E770" s="193">
        <v>8</v>
      </c>
      <c r="F770" s="194">
        <v>287.7</v>
      </c>
      <c r="G770" s="195">
        <v>2301.6</v>
      </c>
      <c r="H770" s="196">
        <f t="shared" si="22"/>
        <v>0</v>
      </c>
      <c r="I770" s="197">
        <v>0</v>
      </c>
      <c r="J770" s="198">
        <f t="shared" si="23"/>
        <v>8</v>
      </c>
      <c r="K770" s="197">
        <v>2301.6</v>
      </c>
      <c r="L770" s="199" t="s">
        <v>1049</v>
      </c>
    </row>
    <row r="771" spans="1:12" hidden="1">
      <c r="A771" s="191">
        <v>770</v>
      </c>
      <c r="B771" s="192" t="s">
        <v>1104</v>
      </c>
      <c r="C771" s="193" t="s">
        <v>2425</v>
      </c>
      <c r="D771" s="193" t="s">
        <v>2426</v>
      </c>
      <c r="E771" s="193">
        <v>8</v>
      </c>
      <c r="F771" s="194">
        <v>267.10000000000002</v>
      </c>
      <c r="G771" s="195">
        <v>2136.8000000000002</v>
      </c>
      <c r="H771" s="196">
        <f t="shared" ref="H771:H834" si="24">I771/F771</f>
        <v>0</v>
      </c>
      <c r="I771" s="197">
        <v>0</v>
      </c>
      <c r="J771" s="198">
        <f t="shared" ref="J771:J834" si="25">K771/F771</f>
        <v>8</v>
      </c>
      <c r="K771" s="197">
        <v>2136.8000000000002</v>
      </c>
      <c r="L771" s="199" t="s">
        <v>1049</v>
      </c>
    </row>
    <row r="772" spans="1:12" hidden="1">
      <c r="A772" s="191">
        <v>771</v>
      </c>
      <c r="B772" s="192" t="s">
        <v>1107</v>
      </c>
      <c r="C772" s="193" t="s">
        <v>2427</v>
      </c>
      <c r="D772" s="193" t="s">
        <v>2428</v>
      </c>
      <c r="E772" s="193">
        <v>6</v>
      </c>
      <c r="F772" s="194">
        <v>236.8</v>
      </c>
      <c r="G772" s="195">
        <v>1420.8000000000002</v>
      </c>
      <c r="H772" s="196">
        <f t="shared" si="24"/>
        <v>0</v>
      </c>
      <c r="I772" s="197">
        <v>0</v>
      </c>
      <c r="J772" s="198">
        <f t="shared" si="25"/>
        <v>6.0000000000000009</v>
      </c>
      <c r="K772" s="197">
        <v>1420.8000000000002</v>
      </c>
      <c r="L772" s="199" t="s">
        <v>1049</v>
      </c>
    </row>
    <row r="773" spans="1:12" hidden="1">
      <c r="A773" s="191">
        <v>772</v>
      </c>
      <c r="B773" s="192" t="s">
        <v>1110</v>
      </c>
      <c r="C773" s="193" t="s">
        <v>2429</v>
      </c>
      <c r="D773" s="193" t="s">
        <v>2430</v>
      </c>
      <c r="E773" s="193">
        <v>6</v>
      </c>
      <c r="F773" s="194">
        <v>215.8</v>
      </c>
      <c r="G773" s="195">
        <v>1294.8000000000002</v>
      </c>
      <c r="H773" s="196">
        <f t="shared" si="24"/>
        <v>0</v>
      </c>
      <c r="I773" s="197">
        <v>0</v>
      </c>
      <c r="J773" s="198">
        <f t="shared" si="25"/>
        <v>6.0000000000000009</v>
      </c>
      <c r="K773" s="197">
        <v>1294.8000000000002</v>
      </c>
      <c r="L773" s="199" t="s">
        <v>1049</v>
      </c>
    </row>
    <row r="774" spans="1:12" hidden="1">
      <c r="A774" s="191">
        <v>773</v>
      </c>
      <c r="B774" s="192" t="s">
        <v>1113</v>
      </c>
      <c r="C774" s="193" t="s">
        <v>2431</v>
      </c>
      <c r="D774" s="193" t="s">
        <v>2432</v>
      </c>
      <c r="E774" s="193">
        <v>8</v>
      </c>
      <c r="F774" s="194">
        <v>287.5</v>
      </c>
      <c r="G774" s="195">
        <v>2300</v>
      </c>
      <c r="H774" s="196">
        <f t="shared" si="24"/>
        <v>0</v>
      </c>
      <c r="I774" s="197">
        <v>0</v>
      </c>
      <c r="J774" s="198">
        <f t="shared" si="25"/>
        <v>8</v>
      </c>
      <c r="K774" s="197">
        <v>2300</v>
      </c>
      <c r="L774" s="199" t="s">
        <v>1049</v>
      </c>
    </row>
    <row r="775" spans="1:12" hidden="1">
      <c r="A775" s="191">
        <v>774</v>
      </c>
      <c r="B775" s="192" t="s">
        <v>1116</v>
      </c>
      <c r="C775" s="193" t="s">
        <v>2433</v>
      </c>
      <c r="D775" s="193" t="s">
        <v>2434</v>
      </c>
      <c r="E775" s="193">
        <v>8</v>
      </c>
      <c r="F775" s="194">
        <v>266.8</v>
      </c>
      <c r="G775" s="195">
        <v>2134.4</v>
      </c>
      <c r="H775" s="196">
        <f t="shared" si="24"/>
        <v>0</v>
      </c>
      <c r="I775" s="197">
        <v>0</v>
      </c>
      <c r="J775" s="198">
        <f t="shared" si="25"/>
        <v>8</v>
      </c>
      <c r="K775" s="197">
        <v>2134.4</v>
      </c>
      <c r="L775" s="199" t="s">
        <v>1049</v>
      </c>
    </row>
    <row r="776" spans="1:12" hidden="1">
      <c r="A776" s="191">
        <v>775</v>
      </c>
      <c r="B776" s="192" t="s">
        <v>1119</v>
      </c>
      <c r="C776" s="193" t="s">
        <v>2435</v>
      </c>
      <c r="D776" s="193" t="s">
        <v>2436</v>
      </c>
      <c r="E776" s="193">
        <v>6</v>
      </c>
      <c r="F776" s="194">
        <v>200.6</v>
      </c>
      <c r="G776" s="195">
        <v>1203.5999999999999</v>
      </c>
      <c r="H776" s="196">
        <f t="shared" si="24"/>
        <v>0</v>
      </c>
      <c r="I776" s="197">
        <v>0</v>
      </c>
      <c r="J776" s="198">
        <f t="shared" si="25"/>
        <v>6</v>
      </c>
      <c r="K776" s="197">
        <v>1203.5999999999999</v>
      </c>
      <c r="L776" s="199" t="s">
        <v>1049</v>
      </c>
    </row>
    <row r="777" spans="1:12" hidden="1">
      <c r="A777" s="191">
        <v>776</v>
      </c>
      <c r="B777" s="192" t="s">
        <v>1122</v>
      </c>
      <c r="C777" s="193" t="s">
        <v>2437</v>
      </c>
      <c r="D777" s="193" t="s">
        <v>2438</v>
      </c>
      <c r="E777" s="193">
        <v>1</v>
      </c>
      <c r="F777" s="194">
        <v>13.9</v>
      </c>
      <c r="G777" s="195">
        <v>13.9</v>
      </c>
      <c r="H777" s="196">
        <f t="shared" si="24"/>
        <v>0</v>
      </c>
      <c r="I777" s="197">
        <v>0</v>
      </c>
      <c r="J777" s="198">
        <f t="shared" si="25"/>
        <v>1</v>
      </c>
      <c r="K777" s="197">
        <v>13.9</v>
      </c>
      <c r="L777" s="199" t="s">
        <v>1049</v>
      </c>
    </row>
    <row r="778" spans="1:12" hidden="1">
      <c r="A778" s="191">
        <v>777</v>
      </c>
      <c r="B778" s="192" t="s">
        <v>1125</v>
      </c>
      <c r="C778" s="193" t="s">
        <v>2439</v>
      </c>
      <c r="D778" s="193" t="s">
        <v>2440</v>
      </c>
      <c r="E778" s="193">
        <v>3</v>
      </c>
      <c r="F778" s="194">
        <v>51.4</v>
      </c>
      <c r="G778" s="195">
        <v>154.19999999999999</v>
      </c>
      <c r="H778" s="196">
        <f t="shared" si="24"/>
        <v>0</v>
      </c>
      <c r="I778" s="197">
        <v>0</v>
      </c>
      <c r="J778" s="198">
        <f t="shared" si="25"/>
        <v>3</v>
      </c>
      <c r="K778" s="197">
        <v>154.19999999999999</v>
      </c>
      <c r="L778" s="199" t="s">
        <v>1049</v>
      </c>
    </row>
    <row r="779" spans="1:12" hidden="1">
      <c r="A779" s="191">
        <v>778</v>
      </c>
      <c r="B779" s="192" t="s">
        <v>1128</v>
      </c>
      <c r="C779" s="193" t="s">
        <v>2441</v>
      </c>
      <c r="D779" s="193" t="s">
        <v>2442</v>
      </c>
      <c r="E779" s="193">
        <v>1</v>
      </c>
      <c r="F779" s="194">
        <v>33.9</v>
      </c>
      <c r="G779" s="195">
        <v>33.9</v>
      </c>
      <c r="H779" s="196">
        <f t="shared" si="24"/>
        <v>0</v>
      </c>
      <c r="I779" s="197">
        <v>0</v>
      </c>
      <c r="J779" s="198">
        <f t="shared" si="25"/>
        <v>1</v>
      </c>
      <c r="K779" s="197">
        <v>33.9</v>
      </c>
      <c r="L779" s="199" t="s">
        <v>1049</v>
      </c>
    </row>
    <row r="780" spans="1:12" hidden="1">
      <c r="A780" s="191">
        <v>779</v>
      </c>
      <c r="B780" s="192" t="s">
        <v>1131</v>
      </c>
      <c r="C780" s="193" t="s">
        <v>2443</v>
      </c>
      <c r="D780" s="193" t="s">
        <v>2444</v>
      </c>
      <c r="E780" s="193">
        <v>2</v>
      </c>
      <c r="F780" s="194">
        <v>50.2</v>
      </c>
      <c r="G780" s="195">
        <v>100.4</v>
      </c>
      <c r="H780" s="196">
        <f t="shared" si="24"/>
        <v>0</v>
      </c>
      <c r="I780" s="197">
        <v>0</v>
      </c>
      <c r="J780" s="198">
        <f t="shared" si="25"/>
        <v>2</v>
      </c>
      <c r="K780" s="197">
        <v>100.4</v>
      </c>
      <c r="L780" s="199" t="s">
        <v>1049</v>
      </c>
    </row>
    <row r="781" spans="1:12" hidden="1">
      <c r="A781" s="191">
        <v>780</v>
      </c>
      <c r="B781" s="192" t="s">
        <v>1134</v>
      </c>
      <c r="C781" s="193" t="s">
        <v>2445</v>
      </c>
      <c r="D781" s="193" t="s">
        <v>2446</v>
      </c>
      <c r="E781" s="193">
        <v>1</v>
      </c>
      <c r="F781" s="194">
        <v>45.2</v>
      </c>
      <c r="G781" s="195">
        <v>45.2</v>
      </c>
      <c r="H781" s="196">
        <f t="shared" si="24"/>
        <v>0</v>
      </c>
      <c r="I781" s="197">
        <v>0</v>
      </c>
      <c r="J781" s="198">
        <f t="shared" si="25"/>
        <v>1</v>
      </c>
      <c r="K781" s="197">
        <v>45.2</v>
      </c>
      <c r="L781" s="199" t="s">
        <v>1049</v>
      </c>
    </row>
    <row r="782" spans="1:12" hidden="1">
      <c r="A782" s="191">
        <v>781</v>
      </c>
      <c r="B782" s="192" t="s">
        <v>1137</v>
      </c>
      <c r="C782" s="193" t="s">
        <v>2447</v>
      </c>
      <c r="D782" s="193" t="s">
        <v>2448</v>
      </c>
      <c r="E782" s="193">
        <v>2</v>
      </c>
      <c r="F782" s="194">
        <v>63.7</v>
      </c>
      <c r="G782" s="195">
        <v>127.4</v>
      </c>
      <c r="H782" s="196">
        <f t="shared" si="24"/>
        <v>0</v>
      </c>
      <c r="I782" s="197">
        <v>0</v>
      </c>
      <c r="J782" s="198">
        <f t="shared" si="25"/>
        <v>2</v>
      </c>
      <c r="K782" s="197">
        <v>127.4</v>
      </c>
      <c r="L782" s="199" t="s">
        <v>1049</v>
      </c>
    </row>
    <row r="783" spans="1:12" hidden="1">
      <c r="A783" s="191">
        <v>782</v>
      </c>
      <c r="B783" s="192" t="s">
        <v>1140</v>
      </c>
      <c r="C783" s="193" t="s">
        <v>2449</v>
      </c>
      <c r="D783" s="193" t="s">
        <v>2450</v>
      </c>
      <c r="E783" s="193">
        <v>2</v>
      </c>
      <c r="F783" s="194">
        <v>66.8</v>
      </c>
      <c r="G783" s="195">
        <v>133.6</v>
      </c>
      <c r="H783" s="196">
        <f t="shared" si="24"/>
        <v>0</v>
      </c>
      <c r="I783" s="197">
        <v>0</v>
      </c>
      <c r="J783" s="198">
        <f t="shared" si="25"/>
        <v>2</v>
      </c>
      <c r="K783" s="197">
        <v>133.6</v>
      </c>
      <c r="L783" s="199" t="s">
        <v>1049</v>
      </c>
    </row>
    <row r="784" spans="1:12" hidden="1">
      <c r="A784" s="191">
        <v>783</v>
      </c>
      <c r="B784" s="192" t="s">
        <v>1143</v>
      </c>
      <c r="C784" s="193" t="s">
        <v>2451</v>
      </c>
      <c r="D784" s="193" t="s">
        <v>2452</v>
      </c>
      <c r="E784" s="193">
        <v>1</v>
      </c>
      <c r="F784" s="194">
        <v>69</v>
      </c>
      <c r="G784" s="195">
        <v>69</v>
      </c>
      <c r="H784" s="196">
        <f t="shared" si="24"/>
        <v>0</v>
      </c>
      <c r="I784" s="197">
        <v>0</v>
      </c>
      <c r="J784" s="198">
        <f t="shared" si="25"/>
        <v>1</v>
      </c>
      <c r="K784" s="197">
        <v>69</v>
      </c>
      <c r="L784" s="199" t="s">
        <v>1049</v>
      </c>
    </row>
    <row r="785" spans="1:12" hidden="1">
      <c r="A785" s="191">
        <v>784</v>
      </c>
      <c r="B785" s="192" t="s">
        <v>1146</v>
      </c>
      <c r="C785" s="193" t="s">
        <v>2453</v>
      </c>
      <c r="D785" s="193" t="s">
        <v>2454</v>
      </c>
      <c r="E785" s="193">
        <v>2</v>
      </c>
      <c r="F785" s="194">
        <v>41.8</v>
      </c>
      <c r="G785" s="195">
        <v>83.6</v>
      </c>
      <c r="H785" s="196">
        <f t="shared" si="24"/>
        <v>0</v>
      </c>
      <c r="I785" s="197">
        <v>0</v>
      </c>
      <c r="J785" s="198">
        <f t="shared" si="25"/>
        <v>2</v>
      </c>
      <c r="K785" s="197">
        <v>83.6</v>
      </c>
      <c r="L785" s="199" t="s">
        <v>1049</v>
      </c>
    </row>
    <row r="786" spans="1:12" hidden="1">
      <c r="A786" s="191">
        <v>785</v>
      </c>
      <c r="B786" s="192" t="s">
        <v>1149</v>
      </c>
      <c r="C786" s="193" t="s">
        <v>2455</v>
      </c>
      <c r="D786" s="193" t="s">
        <v>2456</v>
      </c>
      <c r="E786" s="193">
        <v>4</v>
      </c>
      <c r="F786" s="194">
        <v>42.5</v>
      </c>
      <c r="G786" s="195">
        <v>170</v>
      </c>
      <c r="H786" s="196">
        <f t="shared" si="24"/>
        <v>0</v>
      </c>
      <c r="I786" s="197">
        <v>0</v>
      </c>
      <c r="J786" s="198">
        <f t="shared" si="25"/>
        <v>4</v>
      </c>
      <c r="K786" s="197">
        <v>170</v>
      </c>
      <c r="L786" s="199" t="s">
        <v>1049</v>
      </c>
    </row>
    <row r="787" spans="1:12" hidden="1">
      <c r="A787" s="191">
        <v>786</v>
      </c>
      <c r="B787" s="192" t="s">
        <v>1152</v>
      </c>
      <c r="C787" s="193" t="s">
        <v>2457</v>
      </c>
      <c r="D787" s="193" t="s">
        <v>2458</v>
      </c>
      <c r="E787" s="193">
        <v>1</v>
      </c>
      <c r="F787" s="194">
        <v>208.5</v>
      </c>
      <c r="G787" s="195">
        <v>208.5</v>
      </c>
      <c r="H787" s="196">
        <f t="shared" si="24"/>
        <v>0</v>
      </c>
      <c r="I787" s="197">
        <v>0</v>
      </c>
      <c r="J787" s="198">
        <f t="shared" si="25"/>
        <v>1</v>
      </c>
      <c r="K787" s="197">
        <v>208.5</v>
      </c>
      <c r="L787" s="199" t="s">
        <v>1049</v>
      </c>
    </row>
    <row r="788" spans="1:12" hidden="1">
      <c r="A788" s="191">
        <v>787</v>
      </c>
      <c r="B788" s="192" t="s">
        <v>1155</v>
      </c>
      <c r="C788" s="193" t="s">
        <v>2459</v>
      </c>
      <c r="D788" s="193" t="s">
        <v>2460</v>
      </c>
      <c r="E788" s="193">
        <v>2</v>
      </c>
      <c r="F788" s="194">
        <v>37.299999999999997</v>
      </c>
      <c r="G788" s="195">
        <v>74.599999999999994</v>
      </c>
      <c r="H788" s="196">
        <f t="shared" si="24"/>
        <v>0</v>
      </c>
      <c r="I788" s="197">
        <v>0</v>
      </c>
      <c r="J788" s="198">
        <f t="shared" si="25"/>
        <v>2</v>
      </c>
      <c r="K788" s="197">
        <v>74.599999999999994</v>
      </c>
      <c r="L788" s="199" t="s">
        <v>1049</v>
      </c>
    </row>
    <row r="789" spans="1:12" hidden="1">
      <c r="A789" s="191">
        <v>788</v>
      </c>
      <c r="B789" s="192" t="s">
        <v>1158</v>
      </c>
      <c r="C789" s="193" t="s">
        <v>2461</v>
      </c>
      <c r="D789" s="193" t="s">
        <v>2462</v>
      </c>
      <c r="E789" s="193">
        <v>4</v>
      </c>
      <c r="F789" s="194">
        <v>30</v>
      </c>
      <c r="G789" s="195">
        <v>120</v>
      </c>
      <c r="H789" s="196">
        <f t="shared" si="24"/>
        <v>0</v>
      </c>
      <c r="I789" s="197">
        <v>0</v>
      </c>
      <c r="J789" s="198">
        <f t="shared" si="25"/>
        <v>4</v>
      </c>
      <c r="K789" s="197">
        <v>120</v>
      </c>
      <c r="L789" s="199" t="s">
        <v>1049</v>
      </c>
    </row>
    <row r="790" spans="1:12" hidden="1">
      <c r="A790" s="191">
        <v>789</v>
      </c>
      <c r="B790" s="192" t="s">
        <v>1161</v>
      </c>
      <c r="C790" s="193" t="s">
        <v>2463</v>
      </c>
      <c r="D790" s="193" t="s">
        <v>2464</v>
      </c>
      <c r="E790" s="193">
        <v>1</v>
      </c>
      <c r="F790" s="194">
        <v>82.4</v>
      </c>
      <c r="G790" s="195">
        <v>82.4</v>
      </c>
      <c r="H790" s="196">
        <f t="shared" si="24"/>
        <v>0</v>
      </c>
      <c r="I790" s="197">
        <v>0</v>
      </c>
      <c r="J790" s="198">
        <f t="shared" si="25"/>
        <v>1</v>
      </c>
      <c r="K790" s="197">
        <v>82.4</v>
      </c>
      <c r="L790" s="199" t="s">
        <v>1049</v>
      </c>
    </row>
    <row r="791" spans="1:12" hidden="1">
      <c r="A791" s="191">
        <v>790</v>
      </c>
      <c r="B791" s="192" t="s">
        <v>1164</v>
      </c>
      <c r="C791" s="193" t="s">
        <v>2465</v>
      </c>
      <c r="D791" s="193" t="s">
        <v>2466</v>
      </c>
      <c r="E791" s="193">
        <v>1</v>
      </c>
      <c r="F791" s="194">
        <v>54.9</v>
      </c>
      <c r="G791" s="195">
        <v>54.9</v>
      </c>
      <c r="H791" s="196">
        <f t="shared" si="24"/>
        <v>0</v>
      </c>
      <c r="I791" s="197">
        <v>0</v>
      </c>
      <c r="J791" s="198">
        <f t="shared" si="25"/>
        <v>1</v>
      </c>
      <c r="K791" s="197">
        <v>54.9</v>
      </c>
      <c r="L791" s="199" t="s">
        <v>1049</v>
      </c>
    </row>
    <row r="792" spans="1:12" hidden="1">
      <c r="A792" s="191">
        <v>791</v>
      </c>
      <c r="B792" s="192" t="s">
        <v>1167</v>
      </c>
      <c r="C792" s="193" t="s">
        <v>2467</v>
      </c>
      <c r="D792" s="193" t="s">
        <v>2468</v>
      </c>
      <c r="E792" s="193">
        <v>2</v>
      </c>
      <c r="F792" s="194">
        <v>81</v>
      </c>
      <c r="G792" s="195">
        <v>162</v>
      </c>
      <c r="H792" s="196">
        <f t="shared" si="24"/>
        <v>0</v>
      </c>
      <c r="I792" s="197">
        <v>0</v>
      </c>
      <c r="J792" s="198">
        <f t="shared" si="25"/>
        <v>2</v>
      </c>
      <c r="K792" s="197">
        <v>162</v>
      </c>
      <c r="L792" s="199" t="s">
        <v>1049</v>
      </c>
    </row>
    <row r="793" spans="1:12" hidden="1">
      <c r="A793" s="191">
        <v>792</v>
      </c>
      <c r="B793" s="192" t="s">
        <v>1170</v>
      </c>
      <c r="C793" s="193" t="s">
        <v>2469</v>
      </c>
      <c r="D793" s="193" t="s">
        <v>2470</v>
      </c>
      <c r="E793" s="193">
        <v>2</v>
      </c>
      <c r="F793" s="194">
        <v>73.2</v>
      </c>
      <c r="G793" s="195">
        <v>146.4</v>
      </c>
      <c r="H793" s="196">
        <f t="shared" si="24"/>
        <v>0</v>
      </c>
      <c r="I793" s="197">
        <v>0</v>
      </c>
      <c r="J793" s="198">
        <f t="shared" si="25"/>
        <v>2</v>
      </c>
      <c r="K793" s="197">
        <v>146.4</v>
      </c>
      <c r="L793" s="199" t="s">
        <v>1049</v>
      </c>
    </row>
    <row r="794" spans="1:12" hidden="1">
      <c r="A794" s="191">
        <v>793</v>
      </c>
      <c r="B794" s="192" t="s">
        <v>1173</v>
      </c>
      <c r="C794" s="193" t="s">
        <v>2471</v>
      </c>
      <c r="D794" s="193" t="s">
        <v>2472</v>
      </c>
      <c r="E794" s="193">
        <v>2</v>
      </c>
      <c r="F794" s="194">
        <v>46.6</v>
      </c>
      <c r="G794" s="195">
        <v>93.2</v>
      </c>
      <c r="H794" s="196">
        <f t="shared" si="24"/>
        <v>0</v>
      </c>
      <c r="I794" s="197">
        <v>0</v>
      </c>
      <c r="J794" s="198">
        <f t="shared" si="25"/>
        <v>2</v>
      </c>
      <c r="K794" s="197">
        <v>93.2</v>
      </c>
      <c r="L794" s="199" t="s">
        <v>1049</v>
      </c>
    </row>
    <row r="795" spans="1:12" hidden="1">
      <c r="A795" s="191">
        <v>794</v>
      </c>
      <c r="B795" s="192" t="s">
        <v>1176</v>
      </c>
      <c r="C795" s="193" t="s">
        <v>2473</v>
      </c>
      <c r="D795" s="193" t="s">
        <v>2474</v>
      </c>
      <c r="E795" s="193">
        <v>2</v>
      </c>
      <c r="F795" s="194">
        <v>48.9</v>
      </c>
      <c r="G795" s="195">
        <v>97.8</v>
      </c>
      <c r="H795" s="196">
        <f t="shared" si="24"/>
        <v>0</v>
      </c>
      <c r="I795" s="197">
        <v>0</v>
      </c>
      <c r="J795" s="198">
        <f t="shared" si="25"/>
        <v>2</v>
      </c>
      <c r="K795" s="197">
        <v>97.8</v>
      </c>
      <c r="L795" s="199" t="s">
        <v>1049</v>
      </c>
    </row>
    <row r="796" spans="1:12" hidden="1">
      <c r="A796" s="191">
        <v>795</v>
      </c>
      <c r="B796" s="192" t="s">
        <v>1179</v>
      </c>
      <c r="C796" s="193" t="s">
        <v>2475</v>
      </c>
      <c r="D796" s="193" t="s">
        <v>2476</v>
      </c>
      <c r="E796" s="193">
        <v>1</v>
      </c>
      <c r="F796" s="194">
        <v>12.9</v>
      </c>
      <c r="G796" s="195">
        <v>12.9</v>
      </c>
      <c r="H796" s="196">
        <f t="shared" si="24"/>
        <v>0</v>
      </c>
      <c r="I796" s="197">
        <v>0</v>
      </c>
      <c r="J796" s="198">
        <f t="shared" si="25"/>
        <v>1</v>
      </c>
      <c r="K796" s="197">
        <v>12.9</v>
      </c>
      <c r="L796" s="199" t="s">
        <v>1049</v>
      </c>
    </row>
    <row r="797" spans="1:12" hidden="1">
      <c r="A797" s="191">
        <v>796</v>
      </c>
      <c r="B797" s="192" t="s">
        <v>1182</v>
      </c>
      <c r="C797" s="193" t="s">
        <v>2477</v>
      </c>
      <c r="D797" s="193" t="s">
        <v>2478</v>
      </c>
      <c r="E797" s="193">
        <v>2</v>
      </c>
      <c r="F797" s="194">
        <v>47.2</v>
      </c>
      <c r="G797" s="195">
        <v>94.4</v>
      </c>
      <c r="H797" s="196">
        <f t="shared" si="24"/>
        <v>0</v>
      </c>
      <c r="I797" s="197">
        <v>0</v>
      </c>
      <c r="J797" s="198">
        <f t="shared" si="25"/>
        <v>2</v>
      </c>
      <c r="K797" s="197">
        <v>94.4</v>
      </c>
      <c r="L797" s="199" t="s">
        <v>1049</v>
      </c>
    </row>
    <row r="798" spans="1:12" hidden="1">
      <c r="A798" s="191">
        <v>797</v>
      </c>
      <c r="B798" s="192" t="s">
        <v>1185</v>
      </c>
      <c r="C798" s="193" t="s">
        <v>2479</v>
      </c>
      <c r="D798" s="193" t="s">
        <v>2480</v>
      </c>
      <c r="E798" s="193">
        <v>2</v>
      </c>
      <c r="F798" s="194">
        <v>48.9</v>
      </c>
      <c r="G798" s="195">
        <v>97.8</v>
      </c>
      <c r="H798" s="196">
        <f t="shared" si="24"/>
        <v>0</v>
      </c>
      <c r="I798" s="197">
        <v>0</v>
      </c>
      <c r="J798" s="198">
        <f t="shared" si="25"/>
        <v>2</v>
      </c>
      <c r="K798" s="197">
        <v>97.8</v>
      </c>
      <c r="L798" s="199" t="s">
        <v>1049</v>
      </c>
    </row>
    <row r="799" spans="1:12" hidden="1">
      <c r="A799" s="191">
        <v>798</v>
      </c>
      <c r="B799" s="192" t="s">
        <v>1188</v>
      </c>
      <c r="C799" s="193" t="s">
        <v>2481</v>
      </c>
      <c r="D799" s="193" t="s">
        <v>2482</v>
      </c>
      <c r="E799" s="193">
        <v>2</v>
      </c>
      <c r="F799" s="194">
        <v>43.2</v>
      </c>
      <c r="G799" s="195">
        <v>86.4</v>
      </c>
      <c r="H799" s="196">
        <f t="shared" si="24"/>
        <v>0</v>
      </c>
      <c r="I799" s="197">
        <v>0</v>
      </c>
      <c r="J799" s="198">
        <f t="shared" si="25"/>
        <v>2</v>
      </c>
      <c r="K799" s="197">
        <v>86.4</v>
      </c>
      <c r="L799" s="199" t="s">
        <v>1049</v>
      </c>
    </row>
    <row r="800" spans="1:12" hidden="1">
      <c r="A800" s="191">
        <v>799</v>
      </c>
      <c r="B800" s="192" t="s">
        <v>1191</v>
      </c>
      <c r="C800" s="193" t="s">
        <v>2483</v>
      </c>
      <c r="D800" s="193" t="s">
        <v>2484</v>
      </c>
      <c r="E800" s="193">
        <v>2</v>
      </c>
      <c r="F800" s="194">
        <v>82.4</v>
      </c>
      <c r="G800" s="195">
        <v>164.8</v>
      </c>
      <c r="H800" s="196">
        <f t="shared" si="24"/>
        <v>0</v>
      </c>
      <c r="I800" s="197">
        <v>0</v>
      </c>
      <c r="J800" s="198">
        <f t="shared" si="25"/>
        <v>2</v>
      </c>
      <c r="K800" s="197">
        <v>164.8</v>
      </c>
      <c r="L800" s="199" t="s">
        <v>1049</v>
      </c>
    </row>
    <row r="801" spans="1:12" hidden="1">
      <c r="A801" s="191">
        <v>800</v>
      </c>
      <c r="B801" s="192" t="s">
        <v>1194</v>
      </c>
      <c r="C801" s="193" t="s">
        <v>2485</v>
      </c>
      <c r="D801" s="193" t="s">
        <v>2486</v>
      </c>
      <c r="E801" s="193">
        <v>2</v>
      </c>
      <c r="F801" s="194">
        <v>54.2</v>
      </c>
      <c r="G801" s="195">
        <v>108.4</v>
      </c>
      <c r="H801" s="196">
        <f t="shared" si="24"/>
        <v>0</v>
      </c>
      <c r="I801" s="197">
        <v>0</v>
      </c>
      <c r="J801" s="198">
        <f t="shared" si="25"/>
        <v>2</v>
      </c>
      <c r="K801" s="197">
        <v>108.4</v>
      </c>
      <c r="L801" s="199" t="s">
        <v>1049</v>
      </c>
    </row>
    <row r="802" spans="1:12" hidden="1">
      <c r="A802" s="191">
        <v>801</v>
      </c>
      <c r="B802" s="192" t="s">
        <v>1197</v>
      </c>
      <c r="C802" s="193" t="s">
        <v>2487</v>
      </c>
      <c r="D802" s="193" t="s">
        <v>2488</v>
      </c>
      <c r="E802" s="193">
        <v>2</v>
      </c>
      <c r="F802" s="194">
        <v>80.3</v>
      </c>
      <c r="G802" s="195">
        <v>160.6</v>
      </c>
      <c r="H802" s="196">
        <f t="shared" si="24"/>
        <v>0</v>
      </c>
      <c r="I802" s="197">
        <v>0</v>
      </c>
      <c r="J802" s="198">
        <f t="shared" si="25"/>
        <v>2</v>
      </c>
      <c r="K802" s="197">
        <v>160.6</v>
      </c>
      <c r="L802" s="199" t="s">
        <v>1049</v>
      </c>
    </row>
    <row r="803" spans="1:12" hidden="1">
      <c r="A803" s="191">
        <v>802</v>
      </c>
      <c r="B803" s="192" t="s">
        <v>1200</v>
      </c>
      <c r="C803" s="193" t="s">
        <v>2489</v>
      </c>
      <c r="D803" s="193" t="s">
        <v>2490</v>
      </c>
      <c r="E803" s="193">
        <v>2</v>
      </c>
      <c r="F803" s="194">
        <v>73.900000000000006</v>
      </c>
      <c r="G803" s="195">
        <v>147.80000000000001</v>
      </c>
      <c r="H803" s="196">
        <f t="shared" si="24"/>
        <v>0</v>
      </c>
      <c r="I803" s="197">
        <v>0</v>
      </c>
      <c r="J803" s="198">
        <f t="shared" si="25"/>
        <v>2</v>
      </c>
      <c r="K803" s="197">
        <v>147.80000000000001</v>
      </c>
      <c r="L803" s="199" t="s">
        <v>1049</v>
      </c>
    </row>
    <row r="804" spans="1:12" hidden="1">
      <c r="A804" s="191">
        <v>803</v>
      </c>
      <c r="B804" s="192" t="s">
        <v>1203</v>
      </c>
      <c r="C804" s="193" t="s">
        <v>2491</v>
      </c>
      <c r="D804" s="193" t="s">
        <v>2492</v>
      </c>
      <c r="E804" s="193">
        <v>2</v>
      </c>
      <c r="F804" s="194">
        <v>36.700000000000003</v>
      </c>
      <c r="G804" s="195">
        <v>73.400000000000006</v>
      </c>
      <c r="H804" s="196">
        <f t="shared" si="24"/>
        <v>0</v>
      </c>
      <c r="I804" s="197">
        <v>0</v>
      </c>
      <c r="J804" s="198">
        <f t="shared" si="25"/>
        <v>2</v>
      </c>
      <c r="K804" s="197">
        <v>73.400000000000006</v>
      </c>
      <c r="L804" s="199" t="s">
        <v>1049</v>
      </c>
    </row>
    <row r="805" spans="1:12" hidden="1">
      <c r="A805" s="191">
        <v>804</v>
      </c>
      <c r="B805" s="192" t="s">
        <v>1206</v>
      </c>
      <c r="C805" s="193" t="s">
        <v>2493</v>
      </c>
      <c r="D805" s="193" t="s">
        <v>2494</v>
      </c>
      <c r="E805" s="193">
        <v>2</v>
      </c>
      <c r="F805" s="194">
        <v>208.5</v>
      </c>
      <c r="G805" s="195">
        <v>417</v>
      </c>
      <c r="H805" s="196">
        <f t="shared" si="24"/>
        <v>0</v>
      </c>
      <c r="I805" s="197">
        <v>0</v>
      </c>
      <c r="J805" s="198">
        <f t="shared" si="25"/>
        <v>2</v>
      </c>
      <c r="K805" s="197">
        <v>417</v>
      </c>
      <c r="L805" s="199" t="s">
        <v>1049</v>
      </c>
    </row>
    <row r="806" spans="1:12" hidden="1">
      <c r="A806" s="191">
        <v>805</v>
      </c>
      <c r="B806" s="192" t="s">
        <v>1209</v>
      </c>
      <c r="C806" s="193" t="s">
        <v>2495</v>
      </c>
      <c r="D806" s="193" t="s">
        <v>2496</v>
      </c>
      <c r="E806" s="193">
        <v>2</v>
      </c>
      <c r="F806" s="194">
        <v>69.7</v>
      </c>
      <c r="G806" s="195">
        <v>139.4</v>
      </c>
      <c r="H806" s="196">
        <f t="shared" si="24"/>
        <v>0</v>
      </c>
      <c r="I806" s="197">
        <v>0</v>
      </c>
      <c r="J806" s="198">
        <f t="shared" si="25"/>
        <v>2</v>
      </c>
      <c r="K806" s="197">
        <v>139.4</v>
      </c>
      <c r="L806" s="199" t="s">
        <v>1049</v>
      </c>
    </row>
    <row r="807" spans="1:12" hidden="1">
      <c r="A807" s="191">
        <v>806</v>
      </c>
      <c r="B807" s="192" t="s">
        <v>1212</v>
      </c>
      <c r="C807" s="193" t="s">
        <v>2497</v>
      </c>
      <c r="D807" s="193" t="s">
        <v>2498</v>
      </c>
      <c r="E807" s="193">
        <v>2</v>
      </c>
      <c r="F807" s="194">
        <v>41.8</v>
      </c>
      <c r="G807" s="195">
        <v>83.6</v>
      </c>
      <c r="H807" s="196">
        <f t="shared" si="24"/>
        <v>0</v>
      </c>
      <c r="I807" s="197">
        <v>0</v>
      </c>
      <c r="J807" s="198">
        <f t="shared" si="25"/>
        <v>2</v>
      </c>
      <c r="K807" s="197">
        <v>83.6</v>
      </c>
      <c r="L807" s="199" t="s">
        <v>1049</v>
      </c>
    </row>
    <row r="808" spans="1:12" hidden="1">
      <c r="A808" s="191">
        <v>807</v>
      </c>
      <c r="B808" s="192" t="s">
        <v>1215</v>
      </c>
      <c r="C808" s="193" t="s">
        <v>2499</v>
      </c>
      <c r="D808" s="193" t="s">
        <v>2500</v>
      </c>
      <c r="E808" s="193">
        <v>2</v>
      </c>
      <c r="F808" s="194">
        <v>64.400000000000006</v>
      </c>
      <c r="G808" s="195">
        <v>128.80000000000001</v>
      </c>
      <c r="H808" s="196">
        <f t="shared" si="24"/>
        <v>0</v>
      </c>
      <c r="I808" s="197">
        <v>0</v>
      </c>
      <c r="J808" s="198">
        <f t="shared" si="25"/>
        <v>2</v>
      </c>
      <c r="K808" s="197">
        <v>128.80000000000001</v>
      </c>
      <c r="L808" s="199" t="s">
        <v>1049</v>
      </c>
    </row>
    <row r="809" spans="1:12" hidden="1">
      <c r="A809" s="191">
        <v>808</v>
      </c>
      <c r="B809" s="192" t="s">
        <v>1218</v>
      </c>
      <c r="C809" s="193" t="s">
        <v>2501</v>
      </c>
      <c r="D809" s="193" t="s">
        <v>2502</v>
      </c>
      <c r="E809" s="193">
        <v>2</v>
      </c>
      <c r="F809" s="194">
        <v>66.8</v>
      </c>
      <c r="G809" s="195">
        <v>133.6</v>
      </c>
      <c r="H809" s="196">
        <f t="shared" si="24"/>
        <v>0</v>
      </c>
      <c r="I809" s="197">
        <v>0</v>
      </c>
      <c r="J809" s="198">
        <f t="shared" si="25"/>
        <v>2</v>
      </c>
      <c r="K809" s="197">
        <v>133.6</v>
      </c>
      <c r="L809" s="199" t="s">
        <v>1049</v>
      </c>
    </row>
    <row r="810" spans="1:12" hidden="1">
      <c r="A810" s="191">
        <v>809</v>
      </c>
      <c r="B810" s="192" t="s">
        <v>1221</v>
      </c>
      <c r="C810" s="193" t="s">
        <v>2503</v>
      </c>
      <c r="D810" s="193" t="s">
        <v>2504</v>
      </c>
      <c r="E810" s="193">
        <v>2</v>
      </c>
      <c r="F810" s="194">
        <v>33.5</v>
      </c>
      <c r="G810" s="195">
        <v>67</v>
      </c>
      <c r="H810" s="196">
        <f t="shared" si="24"/>
        <v>0</v>
      </c>
      <c r="I810" s="197">
        <v>0</v>
      </c>
      <c r="J810" s="198">
        <f t="shared" si="25"/>
        <v>2</v>
      </c>
      <c r="K810" s="197">
        <v>67</v>
      </c>
      <c r="L810" s="199" t="s">
        <v>1049</v>
      </c>
    </row>
    <row r="811" spans="1:12" hidden="1">
      <c r="A811" s="191">
        <v>810</v>
      </c>
      <c r="B811" s="192" t="s">
        <v>1224</v>
      </c>
      <c r="C811" s="193" t="s">
        <v>2505</v>
      </c>
      <c r="D811" s="193" t="s">
        <v>2506</v>
      </c>
      <c r="E811" s="193">
        <v>2</v>
      </c>
      <c r="F811" s="194">
        <v>49.7</v>
      </c>
      <c r="G811" s="195">
        <v>99.4</v>
      </c>
      <c r="H811" s="196">
        <f t="shared" si="24"/>
        <v>0</v>
      </c>
      <c r="I811" s="197">
        <v>0</v>
      </c>
      <c r="J811" s="198">
        <f t="shared" si="25"/>
        <v>2</v>
      </c>
      <c r="K811" s="197">
        <v>99.4</v>
      </c>
      <c r="L811" s="199" t="s">
        <v>1049</v>
      </c>
    </row>
    <row r="812" spans="1:12" hidden="1">
      <c r="A812" s="191">
        <v>811</v>
      </c>
      <c r="B812" s="192" t="s">
        <v>1227</v>
      </c>
      <c r="C812" s="193" t="s">
        <v>2507</v>
      </c>
      <c r="D812" s="193" t="s">
        <v>2508</v>
      </c>
      <c r="E812" s="193">
        <v>2</v>
      </c>
      <c r="F812" s="194">
        <v>46.1</v>
      </c>
      <c r="G812" s="195">
        <v>92.2</v>
      </c>
      <c r="H812" s="196">
        <f t="shared" si="24"/>
        <v>0</v>
      </c>
      <c r="I812" s="197">
        <v>0</v>
      </c>
      <c r="J812" s="198">
        <f t="shared" si="25"/>
        <v>2</v>
      </c>
      <c r="K812" s="197">
        <v>92.2</v>
      </c>
      <c r="L812" s="199" t="s">
        <v>1049</v>
      </c>
    </row>
    <row r="813" spans="1:12" hidden="1">
      <c r="A813" s="191">
        <v>812</v>
      </c>
      <c r="B813" s="192" t="s">
        <v>1230</v>
      </c>
      <c r="C813" s="193" t="s">
        <v>2509</v>
      </c>
      <c r="D813" s="193" t="s">
        <v>2510</v>
      </c>
      <c r="E813" s="193">
        <v>1</v>
      </c>
      <c r="F813" s="194">
        <v>45.3</v>
      </c>
      <c r="G813" s="195">
        <v>45.3</v>
      </c>
      <c r="H813" s="196">
        <f t="shared" si="24"/>
        <v>0</v>
      </c>
      <c r="I813" s="197">
        <v>0</v>
      </c>
      <c r="J813" s="198">
        <f t="shared" si="25"/>
        <v>1</v>
      </c>
      <c r="K813" s="197">
        <v>45.3</v>
      </c>
      <c r="L813" s="199" t="s">
        <v>1049</v>
      </c>
    </row>
    <row r="814" spans="1:12" hidden="1">
      <c r="A814" s="191">
        <v>813</v>
      </c>
      <c r="B814" s="192" t="s">
        <v>1233</v>
      </c>
      <c r="C814" s="193" t="s">
        <v>2511</v>
      </c>
      <c r="D814" s="193" t="s">
        <v>2512</v>
      </c>
      <c r="E814" s="193">
        <v>230</v>
      </c>
      <c r="F814" s="194">
        <v>49</v>
      </c>
      <c r="G814" s="195">
        <v>11270</v>
      </c>
      <c r="H814" s="196">
        <f t="shared" si="24"/>
        <v>0</v>
      </c>
      <c r="I814" s="197">
        <v>0</v>
      </c>
      <c r="J814" s="198">
        <f t="shared" si="25"/>
        <v>230</v>
      </c>
      <c r="K814" s="197">
        <v>11270</v>
      </c>
      <c r="L814" s="200" t="s">
        <v>1488</v>
      </c>
    </row>
    <row r="815" spans="1:12" hidden="1">
      <c r="A815" s="191">
        <v>814</v>
      </c>
      <c r="B815" s="192" t="s">
        <v>1236</v>
      </c>
      <c r="C815" s="193" t="s">
        <v>2513</v>
      </c>
      <c r="D815" s="193" t="s">
        <v>2514</v>
      </c>
      <c r="E815" s="193">
        <v>230</v>
      </c>
      <c r="F815" s="194">
        <v>47</v>
      </c>
      <c r="G815" s="195">
        <v>10810</v>
      </c>
      <c r="H815" s="196">
        <f t="shared" si="24"/>
        <v>0</v>
      </c>
      <c r="I815" s="197">
        <v>0</v>
      </c>
      <c r="J815" s="198">
        <f t="shared" si="25"/>
        <v>230</v>
      </c>
      <c r="K815" s="197">
        <v>10810</v>
      </c>
      <c r="L815" s="200" t="s">
        <v>1488</v>
      </c>
    </row>
    <row r="816" spans="1:12" hidden="1">
      <c r="A816" s="191">
        <v>815</v>
      </c>
      <c r="B816" s="192" t="s">
        <v>1239</v>
      </c>
      <c r="C816" s="193" t="s">
        <v>2515</v>
      </c>
      <c r="D816" s="193" t="s">
        <v>2516</v>
      </c>
      <c r="E816" s="193">
        <v>173</v>
      </c>
      <c r="F816" s="194">
        <v>23.6</v>
      </c>
      <c r="G816" s="195">
        <v>4082.8</v>
      </c>
      <c r="H816" s="196">
        <f t="shared" si="24"/>
        <v>0</v>
      </c>
      <c r="I816" s="197">
        <v>0</v>
      </c>
      <c r="J816" s="198">
        <f t="shared" si="25"/>
        <v>173</v>
      </c>
      <c r="K816" s="197">
        <v>4082.8</v>
      </c>
      <c r="L816" s="201" t="s">
        <v>1495</v>
      </c>
    </row>
    <row r="817" spans="1:12" hidden="1">
      <c r="A817" s="191">
        <v>816</v>
      </c>
      <c r="B817" s="192" t="s">
        <v>1242</v>
      </c>
      <c r="C817" s="193" t="s">
        <v>2517</v>
      </c>
      <c r="D817" s="193" t="s">
        <v>2518</v>
      </c>
      <c r="E817" s="193">
        <v>173</v>
      </c>
      <c r="F817" s="194">
        <v>22.9</v>
      </c>
      <c r="G817" s="195">
        <v>3961.7</v>
      </c>
      <c r="H817" s="196">
        <f t="shared" si="24"/>
        <v>0</v>
      </c>
      <c r="I817" s="197">
        <v>0</v>
      </c>
      <c r="J817" s="198">
        <f t="shared" si="25"/>
        <v>173</v>
      </c>
      <c r="K817" s="197">
        <v>3961.7</v>
      </c>
      <c r="L817" s="201" t="s">
        <v>1495</v>
      </c>
    </row>
    <row r="818" spans="1:12" hidden="1">
      <c r="A818" s="191">
        <v>817</v>
      </c>
      <c r="B818" s="192" t="s">
        <v>1245</v>
      </c>
      <c r="C818" s="193" t="s">
        <v>2519</v>
      </c>
      <c r="D818" s="193" t="s">
        <v>2520</v>
      </c>
      <c r="E818" s="193">
        <v>172</v>
      </c>
      <c r="F818" s="194">
        <v>70.599999999999994</v>
      </c>
      <c r="G818" s="195">
        <v>12143.199999999999</v>
      </c>
      <c r="H818" s="196">
        <f t="shared" si="24"/>
        <v>0</v>
      </c>
      <c r="I818" s="197">
        <v>0</v>
      </c>
      <c r="J818" s="198">
        <f t="shared" si="25"/>
        <v>172</v>
      </c>
      <c r="K818" s="197">
        <v>12143.199999999999</v>
      </c>
      <c r="L818" s="201" t="s">
        <v>1495</v>
      </c>
    </row>
    <row r="819" spans="1:12" hidden="1">
      <c r="A819" s="191">
        <v>818</v>
      </c>
      <c r="B819" s="192" t="s">
        <v>1248</v>
      </c>
      <c r="C819" s="193" t="s">
        <v>2521</v>
      </c>
      <c r="D819" s="193" t="s">
        <v>2522</v>
      </c>
      <c r="E819" s="193">
        <v>6</v>
      </c>
      <c r="F819" s="194">
        <v>10.3</v>
      </c>
      <c r="G819" s="195">
        <v>61.800000000000004</v>
      </c>
      <c r="H819" s="196">
        <f t="shared" si="24"/>
        <v>0</v>
      </c>
      <c r="I819" s="197">
        <v>0</v>
      </c>
      <c r="J819" s="198">
        <f t="shared" si="25"/>
        <v>6</v>
      </c>
      <c r="K819" s="197">
        <v>61.800000000000004</v>
      </c>
      <c r="L819" s="201" t="s">
        <v>1495</v>
      </c>
    </row>
    <row r="820" spans="1:12" hidden="1">
      <c r="A820" s="191">
        <v>819</v>
      </c>
      <c r="B820" s="192" t="s">
        <v>1251</v>
      </c>
      <c r="C820" s="193" t="s">
        <v>2523</v>
      </c>
      <c r="D820" s="193" t="s">
        <v>2524</v>
      </c>
      <c r="E820" s="193">
        <v>6</v>
      </c>
      <c r="F820" s="194">
        <v>17.7</v>
      </c>
      <c r="G820" s="195">
        <v>106.19999999999999</v>
      </c>
      <c r="H820" s="196">
        <f t="shared" si="24"/>
        <v>0</v>
      </c>
      <c r="I820" s="197">
        <v>0</v>
      </c>
      <c r="J820" s="198">
        <f t="shared" si="25"/>
        <v>6</v>
      </c>
      <c r="K820" s="197">
        <v>106.19999999999999</v>
      </c>
      <c r="L820" s="201" t="s">
        <v>1495</v>
      </c>
    </row>
    <row r="821" spans="1:12" hidden="1">
      <c r="A821" s="191">
        <v>820</v>
      </c>
      <c r="B821" s="192" t="s">
        <v>1254</v>
      </c>
      <c r="C821" s="193" t="s">
        <v>2525</v>
      </c>
      <c r="D821" s="193" t="s">
        <v>2526</v>
      </c>
      <c r="E821" s="193">
        <v>9</v>
      </c>
      <c r="F821" s="194">
        <v>21.8</v>
      </c>
      <c r="G821" s="195">
        <v>196.20000000000002</v>
      </c>
      <c r="H821" s="196">
        <f t="shared" si="24"/>
        <v>0</v>
      </c>
      <c r="I821" s="197">
        <v>0</v>
      </c>
      <c r="J821" s="198">
        <f t="shared" si="25"/>
        <v>9</v>
      </c>
      <c r="K821" s="197">
        <v>196.20000000000002</v>
      </c>
      <c r="L821" s="201" t="s">
        <v>1495</v>
      </c>
    </row>
    <row r="822" spans="1:12" hidden="1">
      <c r="A822" s="191">
        <v>821</v>
      </c>
      <c r="B822" s="192" t="s">
        <v>1257</v>
      </c>
      <c r="C822" s="193" t="s">
        <v>2527</v>
      </c>
      <c r="D822" s="193" t="s">
        <v>2528</v>
      </c>
      <c r="E822" s="193">
        <v>1</v>
      </c>
      <c r="F822" s="194">
        <v>16.8</v>
      </c>
      <c r="G822" s="195">
        <v>16.8</v>
      </c>
      <c r="H822" s="196">
        <f t="shared" si="24"/>
        <v>0</v>
      </c>
      <c r="I822" s="197">
        <v>0</v>
      </c>
      <c r="J822" s="198">
        <f t="shared" si="25"/>
        <v>1</v>
      </c>
      <c r="K822" s="197">
        <v>16.8</v>
      </c>
      <c r="L822" s="201" t="s">
        <v>1495</v>
      </c>
    </row>
    <row r="823" spans="1:12" hidden="1">
      <c r="A823" s="191">
        <v>822</v>
      </c>
      <c r="B823" s="192" t="s">
        <v>1260</v>
      </c>
      <c r="C823" s="193" t="s">
        <v>2529</v>
      </c>
      <c r="D823" s="193" t="s">
        <v>2530</v>
      </c>
      <c r="E823" s="193">
        <v>3</v>
      </c>
      <c r="F823" s="194">
        <v>6.4</v>
      </c>
      <c r="G823" s="195">
        <v>19.200000000000003</v>
      </c>
      <c r="H823" s="196">
        <f t="shared" si="24"/>
        <v>0</v>
      </c>
      <c r="I823" s="197">
        <v>0</v>
      </c>
      <c r="J823" s="198">
        <f t="shared" si="25"/>
        <v>3.0000000000000004</v>
      </c>
      <c r="K823" s="197">
        <v>19.200000000000003</v>
      </c>
      <c r="L823" s="201" t="s">
        <v>1495</v>
      </c>
    </row>
    <row r="824" spans="1:12" hidden="1">
      <c r="A824" s="191">
        <v>823</v>
      </c>
      <c r="B824" s="192" t="s">
        <v>1263</v>
      </c>
      <c r="C824" s="193" t="s">
        <v>2531</v>
      </c>
      <c r="D824" s="193" t="s">
        <v>2532</v>
      </c>
      <c r="E824" s="193">
        <v>1</v>
      </c>
      <c r="F824" s="194">
        <v>14.6</v>
      </c>
      <c r="G824" s="195">
        <v>14.6</v>
      </c>
      <c r="H824" s="196">
        <f t="shared" si="24"/>
        <v>0</v>
      </c>
      <c r="I824" s="197">
        <v>0</v>
      </c>
      <c r="J824" s="198">
        <f t="shared" si="25"/>
        <v>1</v>
      </c>
      <c r="K824" s="197">
        <v>14.6</v>
      </c>
      <c r="L824" s="199" t="s">
        <v>1049</v>
      </c>
    </row>
    <row r="825" spans="1:12" hidden="1">
      <c r="A825" s="191">
        <v>824</v>
      </c>
      <c r="B825" s="192" t="s">
        <v>1266</v>
      </c>
      <c r="C825" s="193" t="s">
        <v>2533</v>
      </c>
      <c r="D825" s="193" t="s">
        <v>2534</v>
      </c>
      <c r="E825" s="193">
        <v>2</v>
      </c>
      <c r="F825" s="194">
        <v>21</v>
      </c>
      <c r="G825" s="195">
        <v>42</v>
      </c>
      <c r="H825" s="196">
        <f t="shared" si="24"/>
        <v>0</v>
      </c>
      <c r="I825" s="197">
        <v>0</v>
      </c>
      <c r="J825" s="198">
        <f t="shared" si="25"/>
        <v>2</v>
      </c>
      <c r="K825" s="197">
        <v>42</v>
      </c>
      <c r="L825" s="199" t="s">
        <v>1049</v>
      </c>
    </row>
    <row r="826" spans="1:12" hidden="1">
      <c r="A826" s="191">
        <v>825</v>
      </c>
      <c r="B826" s="192" t="s">
        <v>1269</v>
      </c>
      <c r="C826" s="193" t="s">
        <v>2535</v>
      </c>
      <c r="D826" s="193" t="s">
        <v>2536</v>
      </c>
      <c r="E826" s="193">
        <v>3</v>
      </c>
      <c r="F826" s="194">
        <v>16.2</v>
      </c>
      <c r="G826" s="195">
        <v>48.599999999999994</v>
      </c>
      <c r="H826" s="196">
        <f t="shared" si="24"/>
        <v>0</v>
      </c>
      <c r="I826" s="197">
        <v>0</v>
      </c>
      <c r="J826" s="198">
        <f t="shared" si="25"/>
        <v>3</v>
      </c>
      <c r="K826" s="197">
        <v>48.599999999999994</v>
      </c>
      <c r="L826" s="199" t="s">
        <v>1049</v>
      </c>
    </row>
    <row r="827" spans="1:12" hidden="1">
      <c r="A827" s="191">
        <v>826</v>
      </c>
      <c r="B827" s="192" t="s">
        <v>1272</v>
      </c>
      <c r="C827" s="193" t="s">
        <v>2537</v>
      </c>
      <c r="D827" s="193" t="s">
        <v>2538</v>
      </c>
      <c r="E827" s="193">
        <v>3</v>
      </c>
      <c r="F827" s="194">
        <v>19.100000000000001</v>
      </c>
      <c r="G827" s="195">
        <v>57.300000000000004</v>
      </c>
      <c r="H827" s="196">
        <f t="shared" si="24"/>
        <v>0</v>
      </c>
      <c r="I827" s="197">
        <v>0</v>
      </c>
      <c r="J827" s="198">
        <f t="shared" si="25"/>
        <v>3</v>
      </c>
      <c r="K827" s="197">
        <v>57.300000000000004</v>
      </c>
      <c r="L827" s="199" t="s">
        <v>1049</v>
      </c>
    </row>
    <row r="828" spans="1:12" hidden="1">
      <c r="A828" s="191">
        <v>827</v>
      </c>
      <c r="B828" s="192" t="s">
        <v>1275</v>
      </c>
      <c r="C828" s="193" t="s">
        <v>2539</v>
      </c>
      <c r="D828" s="193" t="s">
        <v>2540</v>
      </c>
      <c r="E828" s="193">
        <v>4</v>
      </c>
      <c r="F828" s="194">
        <v>14</v>
      </c>
      <c r="G828" s="195">
        <v>56</v>
      </c>
      <c r="H828" s="196">
        <f t="shared" si="24"/>
        <v>0</v>
      </c>
      <c r="I828" s="197">
        <v>0</v>
      </c>
      <c r="J828" s="198">
        <f t="shared" si="25"/>
        <v>4</v>
      </c>
      <c r="K828" s="197">
        <v>56</v>
      </c>
      <c r="L828" s="199" t="s">
        <v>1049</v>
      </c>
    </row>
    <row r="829" spans="1:12" hidden="1">
      <c r="A829" s="191">
        <v>828</v>
      </c>
      <c r="B829" s="192" t="s">
        <v>1278</v>
      </c>
      <c r="C829" s="193" t="s">
        <v>2541</v>
      </c>
      <c r="D829" s="193" t="s">
        <v>2542</v>
      </c>
      <c r="E829" s="193">
        <v>4</v>
      </c>
      <c r="F829" s="194">
        <v>3.9</v>
      </c>
      <c r="G829" s="195">
        <v>15.6</v>
      </c>
      <c r="H829" s="196">
        <f t="shared" si="24"/>
        <v>0</v>
      </c>
      <c r="I829" s="197">
        <v>0</v>
      </c>
      <c r="J829" s="198">
        <f t="shared" si="25"/>
        <v>4</v>
      </c>
      <c r="K829" s="197">
        <v>15.6</v>
      </c>
      <c r="L829" s="199" t="s">
        <v>1049</v>
      </c>
    </row>
    <row r="830" spans="1:12" hidden="1">
      <c r="A830" s="191">
        <v>829</v>
      </c>
      <c r="B830" s="192" t="s">
        <v>1281</v>
      </c>
      <c r="C830" s="193" t="s">
        <v>2543</v>
      </c>
      <c r="D830" s="193" t="s">
        <v>2544</v>
      </c>
      <c r="E830" s="193">
        <v>4</v>
      </c>
      <c r="F830" s="194">
        <v>16.5</v>
      </c>
      <c r="G830" s="195">
        <v>66</v>
      </c>
      <c r="H830" s="196">
        <f t="shared" si="24"/>
        <v>0</v>
      </c>
      <c r="I830" s="197">
        <v>0</v>
      </c>
      <c r="J830" s="198">
        <f t="shared" si="25"/>
        <v>4</v>
      </c>
      <c r="K830" s="197">
        <v>66</v>
      </c>
      <c r="L830" s="199" t="s">
        <v>1049</v>
      </c>
    </row>
    <row r="831" spans="1:12" hidden="1">
      <c r="A831" s="191">
        <v>830</v>
      </c>
      <c r="B831" s="192" t="s">
        <v>1284</v>
      </c>
      <c r="C831" s="193" t="s">
        <v>2545</v>
      </c>
      <c r="D831" s="193" t="s">
        <v>2546</v>
      </c>
      <c r="E831" s="193">
        <v>6</v>
      </c>
      <c r="F831" s="194">
        <v>8.1</v>
      </c>
      <c r="G831" s="195">
        <v>48.599999999999994</v>
      </c>
      <c r="H831" s="196">
        <f t="shared" si="24"/>
        <v>0</v>
      </c>
      <c r="I831" s="197">
        <v>0</v>
      </c>
      <c r="J831" s="198">
        <f t="shared" si="25"/>
        <v>6</v>
      </c>
      <c r="K831" s="197">
        <v>48.599999999999994</v>
      </c>
      <c r="L831" s="199" t="s">
        <v>1049</v>
      </c>
    </row>
    <row r="832" spans="1:12" hidden="1">
      <c r="A832" s="191">
        <v>831</v>
      </c>
      <c r="B832" s="192" t="s">
        <v>1287</v>
      </c>
      <c r="C832" s="193" t="s">
        <v>2547</v>
      </c>
      <c r="D832" s="193" t="s">
        <v>2548</v>
      </c>
      <c r="E832" s="193">
        <v>3</v>
      </c>
      <c r="F832" s="194">
        <v>7.6</v>
      </c>
      <c r="G832" s="195">
        <v>22.799999999999997</v>
      </c>
      <c r="H832" s="196">
        <f t="shared" si="24"/>
        <v>0</v>
      </c>
      <c r="I832" s="197">
        <v>0</v>
      </c>
      <c r="J832" s="198">
        <f t="shared" si="25"/>
        <v>2.9999999999999996</v>
      </c>
      <c r="K832" s="197">
        <v>22.799999999999997</v>
      </c>
      <c r="L832" s="199" t="s">
        <v>1049</v>
      </c>
    </row>
    <row r="833" spans="1:12" hidden="1">
      <c r="A833" s="191">
        <v>832</v>
      </c>
      <c r="B833" s="192" t="s">
        <v>1290</v>
      </c>
      <c r="C833" s="193" t="s">
        <v>2549</v>
      </c>
      <c r="D833" s="193" t="s">
        <v>2550</v>
      </c>
      <c r="E833" s="193">
        <v>1</v>
      </c>
      <c r="F833" s="194">
        <v>24.2</v>
      </c>
      <c r="G833" s="195">
        <v>24.2</v>
      </c>
      <c r="H833" s="196">
        <f t="shared" si="24"/>
        <v>0</v>
      </c>
      <c r="I833" s="197">
        <v>0</v>
      </c>
      <c r="J833" s="198">
        <f t="shared" si="25"/>
        <v>1</v>
      </c>
      <c r="K833" s="197">
        <v>24.2</v>
      </c>
      <c r="L833" s="199" t="s">
        <v>1049</v>
      </c>
    </row>
    <row r="834" spans="1:12" hidden="1">
      <c r="A834" s="191">
        <v>833</v>
      </c>
      <c r="B834" s="192" t="s">
        <v>1293</v>
      </c>
      <c r="C834" s="193" t="s">
        <v>2551</v>
      </c>
      <c r="D834" s="193" t="s">
        <v>2552</v>
      </c>
      <c r="E834" s="193">
        <v>4</v>
      </c>
      <c r="F834" s="194">
        <v>14.1</v>
      </c>
      <c r="G834" s="195">
        <v>56.4</v>
      </c>
      <c r="H834" s="196">
        <f t="shared" si="24"/>
        <v>0</v>
      </c>
      <c r="I834" s="197">
        <v>0</v>
      </c>
      <c r="J834" s="198">
        <f t="shared" si="25"/>
        <v>4</v>
      </c>
      <c r="K834" s="197">
        <v>56.4</v>
      </c>
      <c r="L834" s="199" t="s">
        <v>1049</v>
      </c>
    </row>
    <row r="835" spans="1:12" hidden="1">
      <c r="A835" s="191">
        <v>834</v>
      </c>
      <c r="B835" s="192" t="s">
        <v>1296</v>
      </c>
      <c r="C835" s="193" t="s">
        <v>2553</v>
      </c>
      <c r="D835" s="193" t="s">
        <v>2554</v>
      </c>
      <c r="E835" s="193">
        <v>4</v>
      </c>
      <c r="F835" s="194">
        <v>20.100000000000001</v>
      </c>
      <c r="G835" s="195">
        <v>80.400000000000006</v>
      </c>
      <c r="H835" s="196">
        <f t="shared" ref="H835:H898" si="26">I835/F835</f>
        <v>0</v>
      </c>
      <c r="I835" s="197">
        <v>0</v>
      </c>
      <c r="J835" s="198">
        <f t="shared" ref="J835:J898" si="27">K835/F835</f>
        <v>4</v>
      </c>
      <c r="K835" s="197">
        <v>80.400000000000006</v>
      </c>
      <c r="L835" s="199" t="s">
        <v>1049</v>
      </c>
    </row>
    <row r="836" spans="1:12" hidden="1">
      <c r="A836" s="191">
        <v>835</v>
      </c>
      <c r="B836" s="192" t="s">
        <v>1299</v>
      </c>
      <c r="C836" s="193" t="s">
        <v>2555</v>
      </c>
      <c r="D836" s="193" t="s">
        <v>2556</v>
      </c>
      <c r="E836" s="193">
        <v>2</v>
      </c>
      <c r="F836" s="194">
        <v>33.4</v>
      </c>
      <c r="G836" s="195">
        <v>66.8</v>
      </c>
      <c r="H836" s="196">
        <f t="shared" si="26"/>
        <v>0</v>
      </c>
      <c r="I836" s="197">
        <v>0</v>
      </c>
      <c r="J836" s="198">
        <f t="shared" si="27"/>
        <v>2</v>
      </c>
      <c r="K836" s="197">
        <v>66.8</v>
      </c>
      <c r="L836" s="199" t="s">
        <v>1049</v>
      </c>
    </row>
    <row r="837" spans="1:12" hidden="1">
      <c r="A837" s="191">
        <v>836</v>
      </c>
      <c r="B837" s="192" t="s">
        <v>1302</v>
      </c>
      <c r="C837" s="193" t="s">
        <v>2557</v>
      </c>
      <c r="D837" s="193" t="s">
        <v>2558</v>
      </c>
      <c r="E837" s="193">
        <v>4</v>
      </c>
      <c r="F837" s="194">
        <v>29.7</v>
      </c>
      <c r="G837" s="195">
        <v>118.8</v>
      </c>
      <c r="H837" s="196">
        <f t="shared" si="26"/>
        <v>0</v>
      </c>
      <c r="I837" s="197">
        <v>0</v>
      </c>
      <c r="J837" s="198">
        <f t="shared" si="27"/>
        <v>4</v>
      </c>
      <c r="K837" s="197">
        <v>118.8</v>
      </c>
      <c r="L837" s="199" t="s">
        <v>1049</v>
      </c>
    </row>
    <row r="838" spans="1:12" hidden="1">
      <c r="A838" s="191">
        <v>837</v>
      </c>
      <c r="B838" s="192" t="s">
        <v>1305</v>
      </c>
      <c r="C838" s="193" t="s">
        <v>2559</v>
      </c>
      <c r="D838" s="193" t="s">
        <v>2560</v>
      </c>
      <c r="E838" s="193">
        <v>4</v>
      </c>
      <c r="F838" s="194">
        <v>25.2</v>
      </c>
      <c r="G838" s="195">
        <v>100.8</v>
      </c>
      <c r="H838" s="196">
        <f t="shared" si="26"/>
        <v>0</v>
      </c>
      <c r="I838" s="197">
        <v>0</v>
      </c>
      <c r="J838" s="198">
        <f t="shared" si="27"/>
        <v>4</v>
      </c>
      <c r="K838" s="197">
        <v>100.8</v>
      </c>
      <c r="L838" s="199" t="s">
        <v>1049</v>
      </c>
    </row>
    <row r="839" spans="1:12" hidden="1">
      <c r="A839" s="191">
        <v>838</v>
      </c>
      <c r="B839" s="192" t="s">
        <v>1308</v>
      </c>
      <c r="C839" s="193" t="s">
        <v>2561</v>
      </c>
      <c r="D839" s="193" t="s">
        <v>2562</v>
      </c>
      <c r="E839" s="193">
        <v>2</v>
      </c>
      <c r="F839" s="194">
        <v>26.1</v>
      </c>
      <c r="G839" s="195">
        <v>52.2</v>
      </c>
      <c r="H839" s="196">
        <f t="shared" si="26"/>
        <v>0</v>
      </c>
      <c r="I839" s="197">
        <v>0</v>
      </c>
      <c r="J839" s="198">
        <f t="shared" si="27"/>
        <v>2</v>
      </c>
      <c r="K839" s="197">
        <v>52.2</v>
      </c>
      <c r="L839" s="199" t="s">
        <v>1049</v>
      </c>
    </row>
    <row r="840" spans="1:12" hidden="1">
      <c r="A840" s="191">
        <v>839</v>
      </c>
      <c r="B840" s="192" t="s">
        <v>1311</v>
      </c>
      <c r="C840" s="193" t="s">
        <v>2563</v>
      </c>
      <c r="D840" s="193" t="s">
        <v>2564</v>
      </c>
      <c r="E840" s="193">
        <v>2</v>
      </c>
      <c r="F840" s="194">
        <v>17.399999999999999</v>
      </c>
      <c r="G840" s="195">
        <v>34.799999999999997</v>
      </c>
      <c r="H840" s="196">
        <f t="shared" si="26"/>
        <v>0</v>
      </c>
      <c r="I840" s="197">
        <v>0</v>
      </c>
      <c r="J840" s="198">
        <f t="shared" si="27"/>
        <v>2</v>
      </c>
      <c r="K840" s="197">
        <v>34.799999999999997</v>
      </c>
      <c r="L840" s="199" t="s">
        <v>1049</v>
      </c>
    </row>
    <row r="841" spans="1:12" hidden="1">
      <c r="A841" s="191">
        <v>840</v>
      </c>
      <c r="B841" s="192" t="s">
        <v>1314</v>
      </c>
      <c r="C841" s="193" t="s">
        <v>2565</v>
      </c>
      <c r="D841" s="193" t="s">
        <v>2566</v>
      </c>
      <c r="E841" s="193">
        <v>2</v>
      </c>
      <c r="F841" s="194">
        <v>16.5</v>
      </c>
      <c r="G841" s="195">
        <v>33</v>
      </c>
      <c r="H841" s="196">
        <f t="shared" si="26"/>
        <v>0</v>
      </c>
      <c r="I841" s="197">
        <v>0</v>
      </c>
      <c r="J841" s="198">
        <f t="shared" si="27"/>
        <v>2</v>
      </c>
      <c r="K841" s="197">
        <v>33</v>
      </c>
      <c r="L841" s="199" t="s">
        <v>1049</v>
      </c>
    </row>
    <row r="842" spans="1:12" hidden="1">
      <c r="A842" s="191">
        <v>841</v>
      </c>
      <c r="B842" s="192" t="s">
        <v>1317</v>
      </c>
      <c r="C842" s="193" t="s">
        <v>2567</v>
      </c>
      <c r="D842" s="193" t="s">
        <v>2568</v>
      </c>
      <c r="E842" s="193">
        <v>4</v>
      </c>
      <c r="F842" s="194">
        <v>19.399999999999999</v>
      </c>
      <c r="G842" s="195">
        <v>77.599999999999994</v>
      </c>
      <c r="H842" s="196">
        <f t="shared" si="26"/>
        <v>0</v>
      </c>
      <c r="I842" s="197">
        <v>0</v>
      </c>
      <c r="J842" s="198">
        <f t="shared" si="27"/>
        <v>4</v>
      </c>
      <c r="K842" s="197">
        <v>77.599999999999994</v>
      </c>
      <c r="L842" s="199" t="s">
        <v>1049</v>
      </c>
    </row>
    <row r="843" spans="1:12" hidden="1">
      <c r="A843" s="191">
        <v>842</v>
      </c>
      <c r="B843" s="192" t="s">
        <v>1320</v>
      </c>
      <c r="C843" s="193" t="s">
        <v>2569</v>
      </c>
      <c r="D843" s="193" t="s">
        <v>2570</v>
      </c>
      <c r="E843" s="193">
        <v>2</v>
      </c>
      <c r="F843" s="194">
        <v>13.7</v>
      </c>
      <c r="G843" s="195">
        <v>27.4</v>
      </c>
      <c r="H843" s="196">
        <f t="shared" si="26"/>
        <v>0</v>
      </c>
      <c r="I843" s="197">
        <v>0</v>
      </c>
      <c r="J843" s="198">
        <f t="shared" si="27"/>
        <v>2</v>
      </c>
      <c r="K843" s="197">
        <v>27.4</v>
      </c>
      <c r="L843" s="199" t="s">
        <v>1049</v>
      </c>
    </row>
    <row r="844" spans="1:12" hidden="1">
      <c r="A844" s="191">
        <v>843</v>
      </c>
      <c r="B844" s="192" t="s">
        <v>1323</v>
      </c>
      <c r="C844" s="193" t="s">
        <v>2571</v>
      </c>
      <c r="D844" s="193" t="s">
        <v>2572</v>
      </c>
      <c r="E844" s="193">
        <v>2</v>
      </c>
      <c r="F844" s="194">
        <v>32.4</v>
      </c>
      <c r="G844" s="195">
        <v>64.8</v>
      </c>
      <c r="H844" s="196">
        <f t="shared" si="26"/>
        <v>0</v>
      </c>
      <c r="I844" s="197">
        <v>0</v>
      </c>
      <c r="J844" s="198">
        <f t="shared" si="27"/>
        <v>2</v>
      </c>
      <c r="K844" s="197">
        <v>64.8</v>
      </c>
      <c r="L844" s="199" t="s">
        <v>1049</v>
      </c>
    </row>
    <row r="845" spans="1:12" hidden="1">
      <c r="A845" s="191">
        <v>844</v>
      </c>
      <c r="B845" s="192" t="s">
        <v>1326</v>
      </c>
      <c r="C845" s="193" t="s">
        <v>2573</v>
      </c>
      <c r="D845" s="193" t="s">
        <v>2574</v>
      </c>
      <c r="E845" s="193">
        <v>2</v>
      </c>
      <c r="F845" s="194">
        <v>27</v>
      </c>
      <c r="G845" s="195">
        <v>54</v>
      </c>
      <c r="H845" s="196">
        <f t="shared" si="26"/>
        <v>0</v>
      </c>
      <c r="I845" s="197">
        <v>0</v>
      </c>
      <c r="J845" s="198">
        <f t="shared" si="27"/>
        <v>2</v>
      </c>
      <c r="K845" s="197">
        <v>54</v>
      </c>
      <c r="L845" s="199" t="s">
        <v>1049</v>
      </c>
    </row>
    <row r="846" spans="1:12" hidden="1">
      <c r="A846" s="191">
        <v>845</v>
      </c>
      <c r="B846" s="192" t="s">
        <v>1329</v>
      </c>
      <c r="C846" s="193" t="s">
        <v>2575</v>
      </c>
      <c r="D846" s="193" t="s">
        <v>2576</v>
      </c>
      <c r="E846" s="193">
        <v>6</v>
      </c>
      <c r="F846" s="194">
        <v>20.3</v>
      </c>
      <c r="G846" s="195">
        <v>121.80000000000001</v>
      </c>
      <c r="H846" s="196">
        <f t="shared" si="26"/>
        <v>0</v>
      </c>
      <c r="I846" s="197">
        <v>0</v>
      </c>
      <c r="J846" s="198">
        <f t="shared" si="27"/>
        <v>6</v>
      </c>
      <c r="K846" s="197">
        <v>121.80000000000001</v>
      </c>
      <c r="L846" s="199" t="s">
        <v>1049</v>
      </c>
    </row>
    <row r="847" spans="1:12" hidden="1">
      <c r="A847" s="191">
        <v>846</v>
      </c>
      <c r="B847" s="192" t="s">
        <v>1332</v>
      </c>
      <c r="C847" s="193" t="s">
        <v>2577</v>
      </c>
      <c r="D847" s="193" t="s">
        <v>2578</v>
      </c>
      <c r="E847" s="193">
        <v>6</v>
      </c>
      <c r="F847" s="194">
        <v>24</v>
      </c>
      <c r="G847" s="195">
        <v>144</v>
      </c>
      <c r="H847" s="196">
        <f t="shared" si="26"/>
        <v>0</v>
      </c>
      <c r="I847" s="197">
        <v>0</v>
      </c>
      <c r="J847" s="198">
        <f t="shared" si="27"/>
        <v>6</v>
      </c>
      <c r="K847" s="197">
        <v>144</v>
      </c>
      <c r="L847" s="199" t="s">
        <v>1049</v>
      </c>
    </row>
    <row r="848" spans="1:12" hidden="1">
      <c r="A848" s="191">
        <v>847</v>
      </c>
      <c r="B848" s="192" t="s">
        <v>1335</v>
      </c>
      <c r="C848" s="193" t="s">
        <v>2579</v>
      </c>
      <c r="D848" s="193" t="s">
        <v>2580</v>
      </c>
      <c r="E848" s="193">
        <v>2</v>
      </c>
      <c r="F848" s="194">
        <v>16.600000000000001</v>
      </c>
      <c r="G848" s="195">
        <v>33.200000000000003</v>
      </c>
      <c r="H848" s="196">
        <f t="shared" si="26"/>
        <v>0</v>
      </c>
      <c r="I848" s="197">
        <v>0</v>
      </c>
      <c r="J848" s="198">
        <f t="shared" si="27"/>
        <v>2</v>
      </c>
      <c r="K848" s="197">
        <v>33.200000000000003</v>
      </c>
      <c r="L848" s="199" t="s">
        <v>1049</v>
      </c>
    </row>
    <row r="849" spans="1:12" hidden="1">
      <c r="A849" s="191">
        <v>848</v>
      </c>
      <c r="B849" s="192" t="s">
        <v>1338</v>
      </c>
      <c r="C849" s="193" t="s">
        <v>2581</v>
      </c>
      <c r="D849" s="193" t="s">
        <v>2582</v>
      </c>
      <c r="E849" s="193">
        <v>2</v>
      </c>
      <c r="F849" s="194">
        <v>20</v>
      </c>
      <c r="G849" s="195">
        <v>40</v>
      </c>
      <c r="H849" s="196">
        <f t="shared" si="26"/>
        <v>0</v>
      </c>
      <c r="I849" s="197">
        <v>0</v>
      </c>
      <c r="J849" s="198">
        <f t="shared" si="27"/>
        <v>2</v>
      </c>
      <c r="K849" s="197">
        <v>40</v>
      </c>
      <c r="L849" s="199" t="s">
        <v>1049</v>
      </c>
    </row>
    <row r="850" spans="1:12" hidden="1">
      <c r="A850" s="191">
        <v>849</v>
      </c>
      <c r="B850" s="192" t="s">
        <v>1341</v>
      </c>
      <c r="C850" s="193" t="s">
        <v>2583</v>
      </c>
      <c r="D850" s="193" t="s">
        <v>2584</v>
      </c>
      <c r="E850" s="193">
        <v>1</v>
      </c>
      <c r="F850" s="194">
        <v>8.9</v>
      </c>
      <c r="G850" s="195">
        <v>8.9</v>
      </c>
      <c r="H850" s="196">
        <f t="shared" si="26"/>
        <v>0</v>
      </c>
      <c r="I850" s="197">
        <v>0</v>
      </c>
      <c r="J850" s="198">
        <f t="shared" si="27"/>
        <v>1</v>
      </c>
      <c r="K850" s="197">
        <v>8.9</v>
      </c>
      <c r="L850" s="199" t="s">
        <v>1049</v>
      </c>
    </row>
    <row r="851" spans="1:12" hidden="1">
      <c r="A851" s="191">
        <v>850</v>
      </c>
      <c r="B851" s="192" t="s">
        <v>1344</v>
      </c>
      <c r="C851" s="193" t="s">
        <v>2585</v>
      </c>
      <c r="D851" s="193" t="s">
        <v>2586</v>
      </c>
      <c r="E851" s="193">
        <v>1</v>
      </c>
      <c r="F851" s="194">
        <v>54.4</v>
      </c>
      <c r="G851" s="195">
        <v>54.4</v>
      </c>
      <c r="H851" s="196">
        <f t="shared" si="26"/>
        <v>0</v>
      </c>
      <c r="I851" s="197">
        <v>0</v>
      </c>
      <c r="J851" s="198">
        <f t="shared" si="27"/>
        <v>1</v>
      </c>
      <c r="K851" s="197">
        <v>54.4</v>
      </c>
      <c r="L851" s="200" t="s">
        <v>1012</v>
      </c>
    </row>
    <row r="852" spans="1:12" hidden="1">
      <c r="A852" s="191">
        <v>851</v>
      </c>
      <c r="B852" s="192" t="s">
        <v>1347</v>
      </c>
      <c r="C852" s="193" t="s">
        <v>2587</v>
      </c>
      <c r="D852" s="193" t="s">
        <v>2588</v>
      </c>
      <c r="E852" s="193">
        <v>9</v>
      </c>
      <c r="F852" s="194">
        <v>18.2</v>
      </c>
      <c r="G852" s="195">
        <v>163.79999999999998</v>
      </c>
      <c r="H852" s="196">
        <f t="shared" si="26"/>
        <v>0</v>
      </c>
      <c r="I852" s="197">
        <v>0</v>
      </c>
      <c r="J852" s="198">
        <f t="shared" si="27"/>
        <v>9</v>
      </c>
      <c r="K852" s="197">
        <v>163.79999999999998</v>
      </c>
      <c r="L852" s="200" t="s">
        <v>1012</v>
      </c>
    </row>
    <row r="853" spans="1:12" hidden="1">
      <c r="A853" s="191">
        <v>852</v>
      </c>
      <c r="B853" s="192" t="s">
        <v>1350</v>
      </c>
      <c r="C853" s="193" t="s">
        <v>2589</v>
      </c>
      <c r="D853" s="193" t="s">
        <v>2590</v>
      </c>
      <c r="E853" s="193">
        <v>9</v>
      </c>
      <c r="F853" s="194">
        <v>18.100000000000001</v>
      </c>
      <c r="G853" s="195">
        <v>162.9</v>
      </c>
      <c r="H853" s="196">
        <f t="shared" si="26"/>
        <v>0</v>
      </c>
      <c r="I853" s="197">
        <v>0</v>
      </c>
      <c r="J853" s="198">
        <f t="shared" si="27"/>
        <v>9</v>
      </c>
      <c r="K853" s="197">
        <v>162.9</v>
      </c>
      <c r="L853" s="200" t="s">
        <v>1012</v>
      </c>
    </row>
    <row r="854" spans="1:12" hidden="1">
      <c r="A854" s="191">
        <v>853</v>
      </c>
      <c r="B854" s="192" t="s">
        <v>1353</v>
      </c>
      <c r="C854" s="193" t="s">
        <v>2591</v>
      </c>
      <c r="D854" s="193" t="s">
        <v>2592</v>
      </c>
      <c r="E854" s="193">
        <v>4</v>
      </c>
      <c r="F854" s="194">
        <v>26.2</v>
      </c>
      <c r="G854" s="195">
        <v>104.8</v>
      </c>
      <c r="H854" s="196">
        <f t="shared" si="26"/>
        <v>0</v>
      </c>
      <c r="I854" s="197">
        <v>0</v>
      </c>
      <c r="J854" s="198">
        <f t="shared" si="27"/>
        <v>4</v>
      </c>
      <c r="K854" s="197">
        <v>104.8</v>
      </c>
      <c r="L854" s="200" t="s">
        <v>1012</v>
      </c>
    </row>
    <row r="855" spans="1:12" hidden="1">
      <c r="A855" s="191">
        <v>854</v>
      </c>
      <c r="B855" s="192" t="s">
        <v>1356</v>
      </c>
      <c r="C855" s="193" t="s">
        <v>2593</v>
      </c>
      <c r="D855" s="193" t="s">
        <v>2594</v>
      </c>
      <c r="E855" s="193">
        <v>1</v>
      </c>
      <c r="F855" s="194">
        <v>13.6</v>
      </c>
      <c r="G855" s="195">
        <v>13.6</v>
      </c>
      <c r="H855" s="196">
        <f t="shared" si="26"/>
        <v>0</v>
      </c>
      <c r="I855" s="197">
        <v>0</v>
      </c>
      <c r="J855" s="198">
        <f t="shared" si="27"/>
        <v>1</v>
      </c>
      <c r="K855" s="197">
        <v>13.6</v>
      </c>
      <c r="L855" s="200" t="s">
        <v>1012</v>
      </c>
    </row>
    <row r="856" spans="1:12" hidden="1">
      <c r="A856" s="191">
        <v>855</v>
      </c>
      <c r="B856" s="192" t="s">
        <v>1359</v>
      </c>
      <c r="C856" s="193" t="s">
        <v>2595</v>
      </c>
      <c r="D856" s="193" t="s">
        <v>2596</v>
      </c>
      <c r="E856" s="193">
        <v>4</v>
      </c>
      <c r="F856" s="194">
        <v>16.600000000000001</v>
      </c>
      <c r="G856" s="195">
        <v>66.400000000000006</v>
      </c>
      <c r="H856" s="196">
        <f t="shared" si="26"/>
        <v>0</v>
      </c>
      <c r="I856" s="197">
        <v>0</v>
      </c>
      <c r="J856" s="198">
        <f t="shared" si="27"/>
        <v>4</v>
      </c>
      <c r="K856" s="197">
        <v>66.400000000000006</v>
      </c>
      <c r="L856" s="200" t="s">
        <v>1012</v>
      </c>
    </row>
    <row r="857" spans="1:12" hidden="1">
      <c r="A857" s="191">
        <v>856</v>
      </c>
      <c r="B857" s="192" t="s">
        <v>1362</v>
      </c>
      <c r="C857" s="193" t="s">
        <v>2597</v>
      </c>
      <c r="D857" s="193" t="s">
        <v>2598</v>
      </c>
      <c r="E857" s="193">
        <v>4</v>
      </c>
      <c r="F857" s="194">
        <v>16.600000000000001</v>
      </c>
      <c r="G857" s="195">
        <v>66.400000000000006</v>
      </c>
      <c r="H857" s="196">
        <f t="shared" si="26"/>
        <v>0</v>
      </c>
      <c r="I857" s="197">
        <v>0</v>
      </c>
      <c r="J857" s="198">
        <f t="shared" si="27"/>
        <v>4</v>
      </c>
      <c r="K857" s="197">
        <v>66.400000000000006</v>
      </c>
      <c r="L857" s="200" t="s">
        <v>1012</v>
      </c>
    </row>
    <row r="858" spans="1:12" hidden="1">
      <c r="A858" s="191">
        <v>857</v>
      </c>
      <c r="B858" s="192" t="s">
        <v>1365</v>
      </c>
      <c r="C858" s="193" t="s">
        <v>2599</v>
      </c>
      <c r="D858" s="193" t="s">
        <v>2600</v>
      </c>
      <c r="E858" s="193">
        <v>1</v>
      </c>
      <c r="F858" s="194">
        <v>43.1</v>
      </c>
      <c r="G858" s="195">
        <v>43.1</v>
      </c>
      <c r="H858" s="196">
        <f t="shared" si="26"/>
        <v>0</v>
      </c>
      <c r="I858" s="197">
        <v>0</v>
      </c>
      <c r="J858" s="198">
        <f t="shared" si="27"/>
        <v>1</v>
      </c>
      <c r="K858" s="197">
        <v>43.1</v>
      </c>
      <c r="L858" s="200" t="s">
        <v>1012</v>
      </c>
    </row>
    <row r="859" spans="1:12" hidden="1">
      <c r="A859" s="191">
        <v>858</v>
      </c>
      <c r="B859" s="192" t="s">
        <v>1368</v>
      </c>
      <c r="C859" s="193" t="s">
        <v>2601</v>
      </c>
      <c r="D859" s="193" t="s">
        <v>2602</v>
      </c>
      <c r="E859" s="193">
        <v>3</v>
      </c>
      <c r="F859" s="194">
        <v>28.1</v>
      </c>
      <c r="G859" s="195">
        <v>84.300000000000011</v>
      </c>
      <c r="H859" s="196">
        <f t="shared" si="26"/>
        <v>0</v>
      </c>
      <c r="I859" s="197">
        <v>0</v>
      </c>
      <c r="J859" s="198">
        <f t="shared" si="27"/>
        <v>3.0000000000000004</v>
      </c>
      <c r="K859" s="197">
        <v>84.300000000000011</v>
      </c>
      <c r="L859" s="200" t="s">
        <v>1012</v>
      </c>
    </row>
    <row r="860" spans="1:12" hidden="1">
      <c r="A860" s="191">
        <v>859</v>
      </c>
      <c r="B860" s="192" t="s">
        <v>1371</v>
      </c>
      <c r="C860" s="193" t="s">
        <v>2603</v>
      </c>
      <c r="D860" s="193" t="s">
        <v>2604</v>
      </c>
      <c r="E860" s="193">
        <v>6</v>
      </c>
      <c r="F860" s="194">
        <v>5.0999999999999996</v>
      </c>
      <c r="G860" s="195">
        <v>30.599999999999998</v>
      </c>
      <c r="H860" s="196">
        <f t="shared" si="26"/>
        <v>0</v>
      </c>
      <c r="I860" s="197">
        <v>0</v>
      </c>
      <c r="J860" s="198">
        <f t="shared" si="27"/>
        <v>6</v>
      </c>
      <c r="K860" s="197">
        <v>30.599999999999998</v>
      </c>
      <c r="L860" s="200" t="s">
        <v>1012</v>
      </c>
    </row>
    <row r="861" spans="1:12" hidden="1">
      <c r="A861" s="191">
        <v>860</v>
      </c>
      <c r="B861" s="192" t="s">
        <v>1374</v>
      </c>
      <c r="C861" s="193" t="s">
        <v>2605</v>
      </c>
      <c r="D861" s="193" t="s">
        <v>2606</v>
      </c>
      <c r="E861" s="193">
        <v>1</v>
      </c>
      <c r="F861" s="194">
        <v>25.4</v>
      </c>
      <c r="G861" s="195">
        <v>25.4</v>
      </c>
      <c r="H861" s="196">
        <f t="shared" si="26"/>
        <v>0</v>
      </c>
      <c r="I861" s="197">
        <v>0</v>
      </c>
      <c r="J861" s="198">
        <f t="shared" si="27"/>
        <v>1</v>
      </c>
      <c r="K861" s="197">
        <v>25.4</v>
      </c>
      <c r="L861" s="200" t="s">
        <v>1012</v>
      </c>
    </row>
    <row r="862" spans="1:12" hidden="1">
      <c r="A862" s="191">
        <v>861</v>
      </c>
      <c r="B862" s="192" t="s">
        <v>1377</v>
      </c>
      <c r="C862" s="193" t="s">
        <v>2607</v>
      </c>
      <c r="D862" s="193" t="s">
        <v>2608</v>
      </c>
      <c r="E862" s="193">
        <v>1</v>
      </c>
      <c r="F862" s="194">
        <v>13.9</v>
      </c>
      <c r="G862" s="195">
        <v>13.9</v>
      </c>
      <c r="H862" s="196">
        <f t="shared" si="26"/>
        <v>0</v>
      </c>
      <c r="I862" s="197">
        <v>0</v>
      </c>
      <c r="J862" s="198">
        <f t="shared" si="27"/>
        <v>1</v>
      </c>
      <c r="K862" s="197">
        <v>13.9</v>
      </c>
      <c r="L862" s="200" t="s">
        <v>1012</v>
      </c>
    </row>
    <row r="863" spans="1:12" hidden="1">
      <c r="A863" s="191">
        <v>862</v>
      </c>
      <c r="B863" s="192" t="s">
        <v>1380</v>
      </c>
      <c r="C863" s="193" t="s">
        <v>2609</v>
      </c>
      <c r="D863" s="193" t="s">
        <v>2610</v>
      </c>
      <c r="E863" s="193">
        <v>6</v>
      </c>
      <c r="F863" s="194">
        <v>29.9</v>
      </c>
      <c r="G863" s="195">
        <v>179.39999999999998</v>
      </c>
      <c r="H863" s="196">
        <f t="shared" si="26"/>
        <v>0</v>
      </c>
      <c r="I863" s="197">
        <v>0</v>
      </c>
      <c r="J863" s="198">
        <f t="shared" si="27"/>
        <v>5.9999999999999991</v>
      </c>
      <c r="K863" s="197">
        <v>179.39999999999998</v>
      </c>
      <c r="L863" s="200" t="s">
        <v>1012</v>
      </c>
    </row>
    <row r="864" spans="1:12" hidden="1">
      <c r="A864" s="191">
        <v>863</v>
      </c>
      <c r="B864" s="192" t="s">
        <v>1383</v>
      </c>
      <c r="C864" s="193" t="s">
        <v>2611</v>
      </c>
      <c r="D864" s="193" t="s">
        <v>2612</v>
      </c>
      <c r="E864" s="193">
        <v>3</v>
      </c>
      <c r="F864" s="194">
        <v>13.6</v>
      </c>
      <c r="G864" s="195">
        <v>40.799999999999997</v>
      </c>
      <c r="H864" s="196">
        <f t="shared" si="26"/>
        <v>0</v>
      </c>
      <c r="I864" s="197">
        <v>0</v>
      </c>
      <c r="J864" s="198">
        <f t="shared" si="27"/>
        <v>3</v>
      </c>
      <c r="K864" s="197">
        <v>40.799999999999997</v>
      </c>
      <c r="L864" s="200" t="s">
        <v>1012</v>
      </c>
    </row>
    <row r="865" spans="1:12" hidden="1">
      <c r="A865" s="191">
        <v>864</v>
      </c>
      <c r="B865" s="192" t="s">
        <v>1386</v>
      </c>
      <c r="C865" s="193" t="s">
        <v>2613</v>
      </c>
      <c r="D865" s="193" t="s">
        <v>2614</v>
      </c>
      <c r="E865" s="193">
        <v>1</v>
      </c>
      <c r="F865" s="194">
        <v>72.400000000000006</v>
      </c>
      <c r="G865" s="195">
        <v>72.400000000000006</v>
      </c>
      <c r="H865" s="196">
        <f t="shared" si="26"/>
        <v>0</v>
      </c>
      <c r="I865" s="197">
        <v>0</v>
      </c>
      <c r="J865" s="198">
        <f t="shared" si="27"/>
        <v>1</v>
      </c>
      <c r="K865" s="197">
        <v>72.400000000000006</v>
      </c>
      <c r="L865" s="200" t="s">
        <v>1012</v>
      </c>
    </row>
    <row r="866" spans="1:12" hidden="1">
      <c r="A866" s="191">
        <v>865</v>
      </c>
      <c r="B866" s="192" t="s">
        <v>1389</v>
      </c>
      <c r="C866" s="193" t="s">
        <v>2615</v>
      </c>
      <c r="D866" s="193" t="s">
        <v>2616</v>
      </c>
      <c r="E866" s="193">
        <v>2</v>
      </c>
      <c r="F866" s="194">
        <v>40.1</v>
      </c>
      <c r="G866" s="195">
        <v>80.2</v>
      </c>
      <c r="H866" s="196">
        <f t="shared" si="26"/>
        <v>0</v>
      </c>
      <c r="I866" s="197">
        <v>0</v>
      </c>
      <c r="J866" s="198">
        <f t="shared" si="27"/>
        <v>2</v>
      </c>
      <c r="K866" s="197">
        <v>80.2</v>
      </c>
      <c r="L866" s="200" t="s">
        <v>1012</v>
      </c>
    </row>
    <row r="867" spans="1:12" hidden="1">
      <c r="A867" s="191">
        <v>866</v>
      </c>
      <c r="B867" s="192" t="s">
        <v>1392</v>
      </c>
      <c r="C867" s="193" t="s">
        <v>2617</v>
      </c>
      <c r="D867" s="193" t="s">
        <v>2618</v>
      </c>
      <c r="E867" s="193">
        <v>3</v>
      </c>
      <c r="F867" s="194">
        <v>16.2</v>
      </c>
      <c r="G867" s="195">
        <v>48.599999999999994</v>
      </c>
      <c r="H867" s="196">
        <f t="shared" si="26"/>
        <v>0</v>
      </c>
      <c r="I867" s="197">
        <v>0</v>
      </c>
      <c r="J867" s="198">
        <f t="shared" si="27"/>
        <v>3</v>
      </c>
      <c r="K867" s="197">
        <v>48.599999999999994</v>
      </c>
      <c r="L867" s="200" t="s">
        <v>1012</v>
      </c>
    </row>
    <row r="868" spans="1:12" hidden="1">
      <c r="A868" s="191">
        <v>867</v>
      </c>
      <c r="B868" s="192" t="s">
        <v>1395</v>
      </c>
      <c r="C868" s="193" t="s">
        <v>2619</v>
      </c>
      <c r="D868" s="193" t="s">
        <v>2620</v>
      </c>
      <c r="E868" s="193">
        <v>2</v>
      </c>
      <c r="F868" s="194">
        <v>18.5</v>
      </c>
      <c r="G868" s="195">
        <v>37</v>
      </c>
      <c r="H868" s="196">
        <f t="shared" si="26"/>
        <v>0</v>
      </c>
      <c r="I868" s="197">
        <v>0</v>
      </c>
      <c r="J868" s="198">
        <f t="shared" si="27"/>
        <v>2</v>
      </c>
      <c r="K868" s="197">
        <v>37</v>
      </c>
      <c r="L868" s="200" t="s">
        <v>1012</v>
      </c>
    </row>
    <row r="869" spans="1:12" hidden="1">
      <c r="A869" s="191">
        <v>868</v>
      </c>
      <c r="B869" s="192" t="s">
        <v>1398</v>
      </c>
      <c r="C869" s="193" t="s">
        <v>2621</v>
      </c>
      <c r="D869" s="193" t="s">
        <v>2622</v>
      </c>
      <c r="E869" s="193">
        <v>1</v>
      </c>
      <c r="F869" s="194">
        <v>21.2</v>
      </c>
      <c r="G869" s="195">
        <v>21.2</v>
      </c>
      <c r="H869" s="196">
        <f t="shared" si="26"/>
        <v>0</v>
      </c>
      <c r="I869" s="197">
        <v>0</v>
      </c>
      <c r="J869" s="198">
        <f t="shared" si="27"/>
        <v>1</v>
      </c>
      <c r="K869" s="197">
        <v>21.2</v>
      </c>
      <c r="L869" s="200" t="s">
        <v>1012</v>
      </c>
    </row>
    <row r="870" spans="1:12" hidden="1">
      <c r="A870" s="191">
        <v>869</v>
      </c>
      <c r="B870" s="192" t="s">
        <v>1401</v>
      </c>
      <c r="C870" s="193" t="s">
        <v>2623</v>
      </c>
      <c r="D870" s="193" t="s">
        <v>2624</v>
      </c>
      <c r="E870" s="193">
        <v>1</v>
      </c>
      <c r="F870" s="194">
        <v>11.2</v>
      </c>
      <c r="G870" s="195">
        <v>11.2</v>
      </c>
      <c r="H870" s="196">
        <f t="shared" si="26"/>
        <v>0</v>
      </c>
      <c r="I870" s="197">
        <v>0</v>
      </c>
      <c r="J870" s="198">
        <f t="shared" si="27"/>
        <v>1</v>
      </c>
      <c r="K870" s="197">
        <v>11.2</v>
      </c>
      <c r="L870" s="200" t="s">
        <v>1012</v>
      </c>
    </row>
    <row r="871" spans="1:12" hidden="1">
      <c r="A871" s="191">
        <v>870</v>
      </c>
      <c r="B871" s="192" t="s">
        <v>1404</v>
      </c>
      <c r="C871" s="193" t="s">
        <v>2625</v>
      </c>
      <c r="D871" s="193" t="s">
        <v>2626</v>
      </c>
      <c r="E871" s="193">
        <v>6</v>
      </c>
      <c r="F871" s="194">
        <v>31.3</v>
      </c>
      <c r="G871" s="195">
        <v>187.8</v>
      </c>
      <c r="H871" s="196">
        <f t="shared" si="26"/>
        <v>0</v>
      </c>
      <c r="I871" s="197">
        <v>0</v>
      </c>
      <c r="J871" s="198">
        <f t="shared" si="27"/>
        <v>6</v>
      </c>
      <c r="K871" s="197">
        <v>187.8</v>
      </c>
      <c r="L871" s="200" t="s">
        <v>1012</v>
      </c>
    </row>
    <row r="872" spans="1:12" hidden="1">
      <c r="A872" s="191">
        <v>871</v>
      </c>
      <c r="B872" s="192" t="s">
        <v>1407</v>
      </c>
      <c r="C872" s="193" t="s">
        <v>2627</v>
      </c>
      <c r="D872" s="193" t="s">
        <v>2628</v>
      </c>
      <c r="E872" s="193">
        <v>2</v>
      </c>
      <c r="F872" s="194">
        <v>18.5</v>
      </c>
      <c r="G872" s="195">
        <v>37</v>
      </c>
      <c r="H872" s="196">
        <f t="shared" si="26"/>
        <v>0</v>
      </c>
      <c r="I872" s="197">
        <v>0</v>
      </c>
      <c r="J872" s="198">
        <f t="shared" si="27"/>
        <v>2</v>
      </c>
      <c r="K872" s="197">
        <v>37</v>
      </c>
      <c r="L872" s="200" t="s">
        <v>1012</v>
      </c>
    </row>
    <row r="873" spans="1:12" hidden="1">
      <c r="A873" s="191">
        <v>872</v>
      </c>
      <c r="B873" s="192" t="s">
        <v>1410</v>
      </c>
      <c r="C873" s="193" t="s">
        <v>2629</v>
      </c>
      <c r="D873" s="193" t="s">
        <v>2630</v>
      </c>
      <c r="E873" s="193">
        <v>2</v>
      </c>
      <c r="F873" s="194">
        <v>15.3</v>
      </c>
      <c r="G873" s="195">
        <v>30.6</v>
      </c>
      <c r="H873" s="196">
        <f t="shared" si="26"/>
        <v>0</v>
      </c>
      <c r="I873" s="197">
        <v>0</v>
      </c>
      <c r="J873" s="198">
        <f t="shared" si="27"/>
        <v>2</v>
      </c>
      <c r="K873" s="197">
        <v>30.6</v>
      </c>
      <c r="L873" s="200" t="s">
        <v>1012</v>
      </c>
    </row>
    <row r="874" spans="1:12" hidden="1">
      <c r="A874" s="191">
        <v>873</v>
      </c>
      <c r="B874" s="192" t="s">
        <v>1413</v>
      </c>
      <c r="C874" s="193" t="s">
        <v>2631</v>
      </c>
      <c r="D874" s="193" t="s">
        <v>2632</v>
      </c>
      <c r="E874" s="193">
        <v>2</v>
      </c>
      <c r="F874" s="194">
        <v>21.3</v>
      </c>
      <c r="G874" s="195">
        <v>42.6</v>
      </c>
      <c r="H874" s="196">
        <f t="shared" si="26"/>
        <v>0</v>
      </c>
      <c r="I874" s="197">
        <v>0</v>
      </c>
      <c r="J874" s="198">
        <f t="shared" si="27"/>
        <v>2</v>
      </c>
      <c r="K874" s="197">
        <v>42.6</v>
      </c>
      <c r="L874" s="200" t="s">
        <v>1012</v>
      </c>
    </row>
    <row r="875" spans="1:12" hidden="1">
      <c r="A875" s="191">
        <v>874</v>
      </c>
      <c r="B875" s="192" t="s">
        <v>1416</v>
      </c>
      <c r="C875" s="193" t="s">
        <v>2633</v>
      </c>
      <c r="D875" s="193" t="s">
        <v>2634</v>
      </c>
      <c r="E875" s="193">
        <v>2</v>
      </c>
      <c r="F875" s="194">
        <v>39.200000000000003</v>
      </c>
      <c r="G875" s="195">
        <v>78.400000000000006</v>
      </c>
      <c r="H875" s="196">
        <f t="shared" si="26"/>
        <v>0</v>
      </c>
      <c r="I875" s="197">
        <v>0</v>
      </c>
      <c r="J875" s="198">
        <f t="shared" si="27"/>
        <v>2</v>
      </c>
      <c r="K875" s="197">
        <v>78.400000000000006</v>
      </c>
      <c r="L875" s="200" t="s">
        <v>1012</v>
      </c>
    </row>
    <row r="876" spans="1:12" hidden="1">
      <c r="A876" s="191">
        <v>875</v>
      </c>
      <c r="B876" s="192" t="s">
        <v>1419</v>
      </c>
      <c r="C876" s="193" t="s">
        <v>2635</v>
      </c>
      <c r="D876" s="193" t="s">
        <v>2636</v>
      </c>
      <c r="E876" s="193">
        <v>2</v>
      </c>
      <c r="F876" s="194">
        <v>15</v>
      </c>
      <c r="G876" s="195">
        <v>30</v>
      </c>
      <c r="H876" s="196">
        <f t="shared" si="26"/>
        <v>0</v>
      </c>
      <c r="I876" s="197">
        <v>0</v>
      </c>
      <c r="J876" s="198">
        <f t="shared" si="27"/>
        <v>2</v>
      </c>
      <c r="K876" s="197">
        <v>30</v>
      </c>
      <c r="L876" s="200" t="s">
        <v>1012</v>
      </c>
    </row>
    <row r="877" spans="1:12" hidden="1">
      <c r="A877" s="191">
        <v>876</v>
      </c>
      <c r="B877" s="192" t="s">
        <v>1422</v>
      </c>
      <c r="C877" s="193" t="s">
        <v>2637</v>
      </c>
      <c r="D877" s="193" t="s">
        <v>2638</v>
      </c>
      <c r="E877" s="193">
        <v>2</v>
      </c>
      <c r="F877" s="194">
        <v>15</v>
      </c>
      <c r="G877" s="195">
        <v>30</v>
      </c>
      <c r="H877" s="196">
        <f t="shared" si="26"/>
        <v>0</v>
      </c>
      <c r="I877" s="197">
        <v>0</v>
      </c>
      <c r="J877" s="198">
        <f t="shared" si="27"/>
        <v>2</v>
      </c>
      <c r="K877" s="197">
        <v>30</v>
      </c>
      <c r="L877" s="200" t="s">
        <v>1012</v>
      </c>
    </row>
    <row r="878" spans="1:12" hidden="1">
      <c r="A878" s="191">
        <v>877</v>
      </c>
      <c r="B878" s="192" t="s">
        <v>1425</v>
      </c>
      <c r="C878" s="193" t="s">
        <v>2639</v>
      </c>
      <c r="D878" s="193" t="s">
        <v>2640</v>
      </c>
      <c r="E878" s="193">
        <v>1</v>
      </c>
      <c r="F878" s="194">
        <v>16.2</v>
      </c>
      <c r="G878" s="195">
        <v>16.2</v>
      </c>
      <c r="H878" s="196">
        <f t="shared" si="26"/>
        <v>0</v>
      </c>
      <c r="I878" s="197">
        <v>0</v>
      </c>
      <c r="J878" s="198">
        <f t="shared" si="27"/>
        <v>1</v>
      </c>
      <c r="K878" s="197">
        <v>16.2</v>
      </c>
      <c r="L878" s="200" t="s">
        <v>1012</v>
      </c>
    </row>
    <row r="879" spans="1:12" hidden="1">
      <c r="A879" s="191">
        <v>878</v>
      </c>
      <c r="B879" s="192" t="s">
        <v>1428</v>
      </c>
      <c r="C879" s="193" t="s">
        <v>2641</v>
      </c>
      <c r="D879" s="193" t="s">
        <v>2642</v>
      </c>
      <c r="E879" s="193">
        <v>1</v>
      </c>
      <c r="F879" s="194">
        <v>20.399999999999999</v>
      </c>
      <c r="G879" s="195">
        <v>20.399999999999999</v>
      </c>
      <c r="H879" s="196">
        <f t="shared" si="26"/>
        <v>0</v>
      </c>
      <c r="I879" s="197">
        <v>0</v>
      </c>
      <c r="J879" s="198">
        <f t="shared" si="27"/>
        <v>1</v>
      </c>
      <c r="K879" s="197">
        <v>20.399999999999999</v>
      </c>
      <c r="L879" s="200" t="s">
        <v>1012</v>
      </c>
    </row>
    <row r="880" spans="1:12" hidden="1">
      <c r="A880" s="191">
        <v>879</v>
      </c>
      <c r="B880" s="192" t="s">
        <v>1431</v>
      </c>
      <c r="C880" s="193" t="s">
        <v>2643</v>
      </c>
      <c r="D880" s="193" t="s">
        <v>2644</v>
      </c>
      <c r="E880" s="193">
        <v>1</v>
      </c>
      <c r="F880" s="194">
        <v>18</v>
      </c>
      <c r="G880" s="195">
        <v>18</v>
      </c>
      <c r="H880" s="196">
        <f t="shared" si="26"/>
        <v>0</v>
      </c>
      <c r="I880" s="197">
        <v>0</v>
      </c>
      <c r="J880" s="198">
        <f t="shared" si="27"/>
        <v>1</v>
      </c>
      <c r="K880" s="197">
        <v>18</v>
      </c>
      <c r="L880" s="200" t="s">
        <v>1012</v>
      </c>
    </row>
    <row r="881" spans="1:12" hidden="1">
      <c r="A881" s="191">
        <v>880</v>
      </c>
      <c r="B881" s="192" t="s">
        <v>1434</v>
      </c>
      <c r="C881" s="193" t="s">
        <v>2645</v>
      </c>
      <c r="D881" s="193" t="s">
        <v>2646</v>
      </c>
      <c r="E881" s="193">
        <v>1</v>
      </c>
      <c r="F881" s="194">
        <v>45.8</v>
      </c>
      <c r="G881" s="195">
        <v>45.8</v>
      </c>
      <c r="H881" s="196">
        <f t="shared" si="26"/>
        <v>0</v>
      </c>
      <c r="I881" s="197">
        <v>0</v>
      </c>
      <c r="J881" s="198">
        <f t="shared" si="27"/>
        <v>1</v>
      </c>
      <c r="K881" s="197">
        <v>45.8</v>
      </c>
      <c r="L881" s="200" t="s">
        <v>1012</v>
      </c>
    </row>
    <row r="882" spans="1:12" hidden="1">
      <c r="A882" s="191">
        <v>881</v>
      </c>
      <c r="B882" s="192" t="s">
        <v>1437</v>
      </c>
      <c r="C882" s="193" t="s">
        <v>2647</v>
      </c>
      <c r="D882" s="193" t="s">
        <v>2648</v>
      </c>
      <c r="E882" s="193">
        <v>6</v>
      </c>
      <c r="F882" s="194">
        <v>31.2</v>
      </c>
      <c r="G882" s="195">
        <v>187.2</v>
      </c>
      <c r="H882" s="196">
        <f t="shared" si="26"/>
        <v>0</v>
      </c>
      <c r="I882" s="197">
        <v>0</v>
      </c>
      <c r="J882" s="198">
        <f t="shared" si="27"/>
        <v>6</v>
      </c>
      <c r="K882" s="197">
        <v>187.2</v>
      </c>
      <c r="L882" s="200" t="s">
        <v>1012</v>
      </c>
    </row>
    <row r="883" spans="1:12" hidden="1">
      <c r="A883" s="191">
        <v>882</v>
      </c>
      <c r="B883" s="192" t="s">
        <v>1440</v>
      </c>
      <c r="C883" s="193" t="s">
        <v>2649</v>
      </c>
      <c r="D883" s="193" t="s">
        <v>2650</v>
      </c>
      <c r="E883" s="193">
        <v>1</v>
      </c>
      <c r="F883" s="194">
        <v>19.2</v>
      </c>
      <c r="G883" s="195">
        <v>19.2</v>
      </c>
      <c r="H883" s="196">
        <f t="shared" si="26"/>
        <v>0</v>
      </c>
      <c r="I883" s="197">
        <v>0</v>
      </c>
      <c r="J883" s="198">
        <f t="shared" si="27"/>
        <v>1</v>
      </c>
      <c r="K883" s="197">
        <v>19.2</v>
      </c>
      <c r="L883" s="200" t="s">
        <v>1012</v>
      </c>
    </row>
    <row r="884" spans="1:12" hidden="1">
      <c r="A884" s="191">
        <v>883</v>
      </c>
      <c r="B884" s="192" t="s">
        <v>1443</v>
      </c>
      <c r="C884" s="193" t="s">
        <v>2651</v>
      </c>
      <c r="D884" s="193" t="s">
        <v>2652</v>
      </c>
      <c r="E884" s="193">
        <v>6</v>
      </c>
      <c r="F884" s="194">
        <v>31.2</v>
      </c>
      <c r="G884" s="195">
        <v>187.2</v>
      </c>
      <c r="H884" s="196">
        <f t="shared" si="26"/>
        <v>0</v>
      </c>
      <c r="I884" s="197">
        <v>0</v>
      </c>
      <c r="J884" s="198">
        <f t="shared" si="27"/>
        <v>6</v>
      </c>
      <c r="K884" s="197">
        <v>187.2</v>
      </c>
      <c r="L884" s="200" t="s">
        <v>1012</v>
      </c>
    </row>
    <row r="885" spans="1:12" hidden="1">
      <c r="A885" s="191">
        <v>884</v>
      </c>
      <c r="B885" s="192" t="s">
        <v>1446</v>
      </c>
      <c r="C885" s="193" t="s">
        <v>2653</v>
      </c>
      <c r="D885" s="193" t="s">
        <v>2654</v>
      </c>
      <c r="E885" s="193">
        <v>1</v>
      </c>
      <c r="F885" s="194">
        <v>19.2</v>
      </c>
      <c r="G885" s="195">
        <v>19.2</v>
      </c>
      <c r="H885" s="196">
        <f t="shared" si="26"/>
        <v>0</v>
      </c>
      <c r="I885" s="197">
        <v>0</v>
      </c>
      <c r="J885" s="198">
        <f t="shared" si="27"/>
        <v>1</v>
      </c>
      <c r="K885" s="197">
        <v>19.2</v>
      </c>
      <c r="L885" s="200" t="s">
        <v>1012</v>
      </c>
    </row>
    <row r="886" spans="1:12" hidden="1">
      <c r="A886" s="191">
        <v>885</v>
      </c>
      <c r="B886" s="192" t="s">
        <v>1449</v>
      </c>
      <c r="C886" s="193" t="s">
        <v>2655</v>
      </c>
      <c r="D886" s="193" t="s">
        <v>2656</v>
      </c>
      <c r="E886" s="193">
        <v>1</v>
      </c>
      <c r="F886" s="194">
        <v>17.100000000000001</v>
      </c>
      <c r="G886" s="195">
        <v>17.100000000000001</v>
      </c>
      <c r="H886" s="196">
        <f t="shared" si="26"/>
        <v>0</v>
      </c>
      <c r="I886" s="197">
        <v>0</v>
      </c>
      <c r="J886" s="198">
        <f t="shared" si="27"/>
        <v>1</v>
      </c>
      <c r="K886" s="197">
        <v>17.100000000000001</v>
      </c>
      <c r="L886" s="200" t="s">
        <v>1012</v>
      </c>
    </row>
    <row r="887" spans="1:12" hidden="1">
      <c r="A887" s="191">
        <v>886</v>
      </c>
      <c r="B887" s="192" t="s">
        <v>1452</v>
      </c>
      <c r="C887" s="193" t="s">
        <v>2657</v>
      </c>
      <c r="D887" s="193" t="s">
        <v>2658</v>
      </c>
      <c r="E887" s="193">
        <v>1</v>
      </c>
      <c r="F887" s="194">
        <v>17.100000000000001</v>
      </c>
      <c r="G887" s="195">
        <v>17.100000000000001</v>
      </c>
      <c r="H887" s="196">
        <f t="shared" si="26"/>
        <v>0</v>
      </c>
      <c r="I887" s="197">
        <v>0</v>
      </c>
      <c r="J887" s="198">
        <f t="shared" si="27"/>
        <v>1</v>
      </c>
      <c r="K887" s="197">
        <v>17.100000000000001</v>
      </c>
      <c r="L887" s="200" t="s">
        <v>1012</v>
      </c>
    </row>
    <row r="888" spans="1:12" hidden="1">
      <c r="A888" s="191">
        <v>887</v>
      </c>
      <c r="B888" s="192" t="s">
        <v>1455</v>
      </c>
      <c r="C888" s="193" t="s">
        <v>2659</v>
      </c>
      <c r="D888" s="193" t="s">
        <v>2660</v>
      </c>
      <c r="E888" s="193">
        <v>6</v>
      </c>
      <c r="F888" s="194">
        <v>28.2</v>
      </c>
      <c r="G888" s="195">
        <v>169.2</v>
      </c>
      <c r="H888" s="196">
        <f t="shared" si="26"/>
        <v>0</v>
      </c>
      <c r="I888" s="197">
        <v>0</v>
      </c>
      <c r="J888" s="198">
        <f t="shared" si="27"/>
        <v>6</v>
      </c>
      <c r="K888" s="197">
        <v>169.2</v>
      </c>
      <c r="L888" s="200" t="s">
        <v>1012</v>
      </c>
    </row>
    <row r="889" spans="1:12" hidden="1">
      <c r="A889" s="191">
        <v>888</v>
      </c>
      <c r="B889" s="192" t="s">
        <v>1458</v>
      </c>
      <c r="C889" s="193" t="s">
        <v>2661</v>
      </c>
      <c r="D889" s="193" t="s">
        <v>2662</v>
      </c>
      <c r="E889" s="193">
        <v>2</v>
      </c>
      <c r="F889" s="194">
        <v>25.1</v>
      </c>
      <c r="G889" s="195">
        <v>50.2</v>
      </c>
      <c r="H889" s="196">
        <f t="shared" si="26"/>
        <v>0</v>
      </c>
      <c r="I889" s="197">
        <v>0</v>
      </c>
      <c r="J889" s="198">
        <f t="shared" si="27"/>
        <v>2</v>
      </c>
      <c r="K889" s="197">
        <v>50.2</v>
      </c>
      <c r="L889" s="200" t="s">
        <v>1012</v>
      </c>
    </row>
    <row r="890" spans="1:12" hidden="1">
      <c r="A890" s="191">
        <v>889</v>
      </c>
      <c r="B890" s="192" t="s">
        <v>1461</v>
      </c>
      <c r="C890" s="193" t="s">
        <v>2663</v>
      </c>
      <c r="D890" s="193" t="s">
        <v>2664</v>
      </c>
      <c r="E890" s="193">
        <v>4</v>
      </c>
      <c r="F890" s="194">
        <v>22.7</v>
      </c>
      <c r="G890" s="195">
        <v>90.8</v>
      </c>
      <c r="H890" s="196">
        <f t="shared" si="26"/>
        <v>0</v>
      </c>
      <c r="I890" s="197">
        <v>0</v>
      </c>
      <c r="J890" s="198">
        <f t="shared" si="27"/>
        <v>4</v>
      </c>
      <c r="K890" s="197">
        <v>90.8</v>
      </c>
      <c r="L890" s="200" t="s">
        <v>1012</v>
      </c>
    </row>
    <row r="891" spans="1:12" hidden="1">
      <c r="A891" s="191">
        <v>890</v>
      </c>
      <c r="B891" s="192" t="s">
        <v>1464</v>
      </c>
      <c r="C891" s="193" t="s">
        <v>2665</v>
      </c>
      <c r="D891" s="193" t="s">
        <v>2666</v>
      </c>
      <c r="E891" s="193">
        <v>4</v>
      </c>
      <c r="F891" s="194">
        <v>22.7</v>
      </c>
      <c r="G891" s="195">
        <v>90.8</v>
      </c>
      <c r="H891" s="196">
        <f t="shared" si="26"/>
        <v>0</v>
      </c>
      <c r="I891" s="197">
        <v>0</v>
      </c>
      <c r="J891" s="198">
        <f t="shared" si="27"/>
        <v>4</v>
      </c>
      <c r="K891" s="197">
        <v>90.8</v>
      </c>
      <c r="L891" s="200" t="s">
        <v>1012</v>
      </c>
    </row>
    <row r="892" spans="1:12" hidden="1">
      <c r="A892" s="191">
        <v>891</v>
      </c>
      <c r="B892" s="192" t="s">
        <v>1467</v>
      </c>
      <c r="C892" s="193" t="s">
        <v>2667</v>
      </c>
      <c r="D892" s="193" t="s">
        <v>2668</v>
      </c>
      <c r="E892" s="193">
        <v>4</v>
      </c>
      <c r="F892" s="194">
        <v>16.600000000000001</v>
      </c>
      <c r="G892" s="195">
        <v>66.400000000000006</v>
      </c>
      <c r="H892" s="196">
        <f t="shared" si="26"/>
        <v>0</v>
      </c>
      <c r="I892" s="197">
        <v>0</v>
      </c>
      <c r="J892" s="198">
        <f t="shared" si="27"/>
        <v>4</v>
      </c>
      <c r="K892" s="197">
        <v>66.400000000000006</v>
      </c>
      <c r="L892" s="200" t="s">
        <v>1012</v>
      </c>
    </row>
    <row r="893" spans="1:12" hidden="1">
      <c r="A893" s="191">
        <v>892</v>
      </c>
      <c r="B893" s="192" t="s">
        <v>1470</v>
      </c>
      <c r="C893" s="193" t="s">
        <v>2669</v>
      </c>
      <c r="D893" s="193" t="s">
        <v>2670</v>
      </c>
      <c r="E893" s="193">
        <v>2</v>
      </c>
      <c r="F893" s="194">
        <v>16.600000000000001</v>
      </c>
      <c r="G893" s="195">
        <v>33.200000000000003</v>
      </c>
      <c r="H893" s="196">
        <f t="shared" si="26"/>
        <v>0</v>
      </c>
      <c r="I893" s="197">
        <v>0</v>
      </c>
      <c r="J893" s="198">
        <f t="shared" si="27"/>
        <v>2</v>
      </c>
      <c r="K893" s="197">
        <v>33.200000000000003</v>
      </c>
      <c r="L893" s="200" t="s">
        <v>1012</v>
      </c>
    </row>
    <row r="894" spans="1:12" hidden="1">
      <c r="A894" s="191">
        <v>893</v>
      </c>
      <c r="B894" s="192" t="s">
        <v>1473</v>
      </c>
      <c r="C894" s="193" t="s">
        <v>2671</v>
      </c>
      <c r="D894" s="193" t="s">
        <v>2672</v>
      </c>
      <c r="E894" s="193">
        <v>2</v>
      </c>
      <c r="F894" s="194">
        <v>6.2</v>
      </c>
      <c r="G894" s="195">
        <v>12.4</v>
      </c>
      <c r="H894" s="196">
        <f t="shared" si="26"/>
        <v>0</v>
      </c>
      <c r="I894" s="197">
        <v>0</v>
      </c>
      <c r="J894" s="198">
        <f t="shared" si="27"/>
        <v>2</v>
      </c>
      <c r="K894" s="197">
        <v>12.4</v>
      </c>
      <c r="L894" s="200" t="s">
        <v>1012</v>
      </c>
    </row>
    <row r="895" spans="1:12" hidden="1">
      <c r="A895" s="191">
        <v>894</v>
      </c>
      <c r="B895" s="192" t="s">
        <v>1476</v>
      </c>
      <c r="C895" s="193" t="s">
        <v>2673</v>
      </c>
      <c r="D895" s="193" t="s">
        <v>2674</v>
      </c>
      <c r="E895" s="193">
        <v>2</v>
      </c>
      <c r="F895" s="194">
        <v>6.2</v>
      </c>
      <c r="G895" s="195">
        <v>12.4</v>
      </c>
      <c r="H895" s="196">
        <f t="shared" si="26"/>
        <v>0</v>
      </c>
      <c r="I895" s="197">
        <v>0</v>
      </c>
      <c r="J895" s="198">
        <f t="shared" si="27"/>
        <v>2</v>
      </c>
      <c r="K895" s="197">
        <v>12.4</v>
      </c>
      <c r="L895" s="200" t="s">
        <v>1012</v>
      </c>
    </row>
    <row r="896" spans="1:12" hidden="1">
      <c r="A896" s="191">
        <v>895</v>
      </c>
      <c r="B896" s="192" t="s">
        <v>1479</v>
      </c>
      <c r="C896" s="193" t="s">
        <v>2675</v>
      </c>
      <c r="D896" s="193" t="s">
        <v>2676</v>
      </c>
      <c r="E896" s="193">
        <v>2</v>
      </c>
      <c r="F896" s="194">
        <v>16.899999999999999</v>
      </c>
      <c r="G896" s="195">
        <v>33.799999999999997</v>
      </c>
      <c r="H896" s="196">
        <f t="shared" si="26"/>
        <v>0</v>
      </c>
      <c r="I896" s="197">
        <v>0</v>
      </c>
      <c r="J896" s="198">
        <f t="shared" si="27"/>
        <v>2</v>
      </c>
      <c r="K896" s="197">
        <v>33.799999999999997</v>
      </c>
      <c r="L896" s="200" t="s">
        <v>1012</v>
      </c>
    </row>
    <row r="897" spans="1:12" hidden="1">
      <c r="A897" s="191">
        <v>896</v>
      </c>
      <c r="B897" s="192" t="s">
        <v>1482</v>
      </c>
      <c r="C897" s="193" t="s">
        <v>2677</v>
      </c>
      <c r="D897" s="193" t="s">
        <v>2678</v>
      </c>
      <c r="E897" s="193">
        <v>2</v>
      </c>
      <c r="F897" s="194">
        <v>25.1</v>
      </c>
      <c r="G897" s="195">
        <v>50.2</v>
      </c>
      <c r="H897" s="196">
        <f t="shared" si="26"/>
        <v>0</v>
      </c>
      <c r="I897" s="197">
        <v>0</v>
      </c>
      <c r="J897" s="198">
        <f t="shared" si="27"/>
        <v>2</v>
      </c>
      <c r="K897" s="197">
        <v>50.2</v>
      </c>
      <c r="L897" s="200" t="s">
        <v>1012</v>
      </c>
    </row>
    <row r="898" spans="1:12" hidden="1">
      <c r="A898" s="191">
        <v>897</v>
      </c>
      <c r="B898" s="192" t="s">
        <v>1485</v>
      </c>
      <c r="C898" s="193" t="s">
        <v>2679</v>
      </c>
      <c r="D898" s="193" t="s">
        <v>2680</v>
      </c>
      <c r="E898" s="193">
        <v>2</v>
      </c>
      <c r="F898" s="194">
        <v>25.1</v>
      </c>
      <c r="G898" s="195">
        <v>50.2</v>
      </c>
      <c r="H898" s="196">
        <f t="shared" si="26"/>
        <v>0</v>
      </c>
      <c r="I898" s="197">
        <v>0</v>
      </c>
      <c r="J898" s="198">
        <f t="shared" si="27"/>
        <v>2</v>
      </c>
      <c r="K898" s="197">
        <v>50.2</v>
      </c>
      <c r="L898" s="200" t="s">
        <v>1012</v>
      </c>
    </row>
    <row r="899" spans="1:12" hidden="1">
      <c r="A899" s="191">
        <v>898</v>
      </c>
      <c r="B899" s="192" t="s">
        <v>1489</v>
      </c>
      <c r="C899" s="193" t="s">
        <v>2681</v>
      </c>
      <c r="D899" s="193" t="s">
        <v>2682</v>
      </c>
      <c r="E899" s="193">
        <v>2</v>
      </c>
      <c r="F899" s="194">
        <v>25.1</v>
      </c>
      <c r="G899" s="195">
        <v>50.2</v>
      </c>
      <c r="H899" s="196">
        <f t="shared" ref="H899:H962" si="28">I899/F899</f>
        <v>0</v>
      </c>
      <c r="I899" s="197">
        <v>0</v>
      </c>
      <c r="J899" s="198">
        <f t="shared" ref="J899:J962" si="29">K899/F899</f>
        <v>2</v>
      </c>
      <c r="K899" s="197">
        <v>50.2</v>
      </c>
      <c r="L899" s="200" t="s">
        <v>1012</v>
      </c>
    </row>
    <row r="900" spans="1:12" hidden="1">
      <c r="A900" s="191">
        <v>899</v>
      </c>
      <c r="B900" s="192" t="s">
        <v>1492</v>
      </c>
      <c r="C900" s="193" t="s">
        <v>2683</v>
      </c>
      <c r="D900" s="193" t="s">
        <v>2684</v>
      </c>
      <c r="E900" s="193">
        <v>1</v>
      </c>
      <c r="F900" s="194">
        <v>19.7</v>
      </c>
      <c r="G900" s="195">
        <v>19.7</v>
      </c>
      <c r="H900" s="196">
        <f t="shared" si="28"/>
        <v>0</v>
      </c>
      <c r="I900" s="197">
        <v>0</v>
      </c>
      <c r="J900" s="198">
        <f t="shared" si="29"/>
        <v>1</v>
      </c>
      <c r="K900" s="197">
        <v>19.7</v>
      </c>
      <c r="L900" s="200" t="s">
        <v>1012</v>
      </c>
    </row>
    <row r="901" spans="1:12" hidden="1">
      <c r="A901" s="191">
        <v>900</v>
      </c>
      <c r="B901" s="192" t="s">
        <v>1496</v>
      </c>
      <c r="C901" s="193" t="s">
        <v>2685</v>
      </c>
      <c r="D901" s="193" t="s">
        <v>2686</v>
      </c>
      <c r="E901" s="193">
        <v>1</v>
      </c>
      <c r="F901" s="194">
        <v>19.7</v>
      </c>
      <c r="G901" s="195">
        <v>19.7</v>
      </c>
      <c r="H901" s="196">
        <f t="shared" si="28"/>
        <v>0</v>
      </c>
      <c r="I901" s="197">
        <v>0</v>
      </c>
      <c r="J901" s="198">
        <f t="shared" si="29"/>
        <v>1</v>
      </c>
      <c r="K901" s="197">
        <v>19.7</v>
      </c>
      <c r="L901" s="200" t="s">
        <v>1012</v>
      </c>
    </row>
    <row r="902" spans="1:12" hidden="1">
      <c r="A902" s="191">
        <v>901</v>
      </c>
      <c r="B902" s="192" t="s">
        <v>1499</v>
      </c>
      <c r="C902" s="193" t="s">
        <v>2687</v>
      </c>
      <c r="D902" s="193" t="s">
        <v>2688</v>
      </c>
      <c r="E902" s="193">
        <v>4</v>
      </c>
      <c r="F902" s="194">
        <v>10.6</v>
      </c>
      <c r="G902" s="195">
        <v>42.4</v>
      </c>
      <c r="H902" s="196">
        <f t="shared" si="28"/>
        <v>0</v>
      </c>
      <c r="I902" s="197">
        <v>0</v>
      </c>
      <c r="J902" s="198">
        <f t="shared" si="29"/>
        <v>4</v>
      </c>
      <c r="K902" s="197">
        <v>42.4</v>
      </c>
      <c r="L902" s="200" t="s">
        <v>1012</v>
      </c>
    </row>
    <row r="903" spans="1:12" hidden="1">
      <c r="A903" s="191">
        <v>902</v>
      </c>
      <c r="B903" s="192" t="s">
        <v>1502</v>
      </c>
      <c r="C903" s="193" t="s">
        <v>2689</v>
      </c>
      <c r="D903" s="193" t="s">
        <v>2690</v>
      </c>
      <c r="E903" s="193">
        <v>4</v>
      </c>
      <c r="F903" s="194">
        <v>10.6</v>
      </c>
      <c r="G903" s="195">
        <v>42.4</v>
      </c>
      <c r="H903" s="196">
        <f t="shared" si="28"/>
        <v>0</v>
      </c>
      <c r="I903" s="197">
        <v>0</v>
      </c>
      <c r="J903" s="198">
        <f t="shared" si="29"/>
        <v>4</v>
      </c>
      <c r="K903" s="197">
        <v>42.4</v>
      </c>
      <c r="L903" s="200" t="s">
        <v>1012</v>
      </c>
    </row>
    <row r="904" spans="1:12" hidden="1">
      <c r="A904" s="191">
        <v>903</v>
      </c>
      <c r="B904" s="192" t="s">
        <v>1505</v>
      </c>
      <c r="C904" s="193" t="s">
        <v>2691</v>
      </c>
      <c r="D904" s="193" t="s">
        <v>2692</v>
      </c>
      <c r="E904" s="193">
        <v>114</v>
      </c>
      <c r="F904" s="194">
        <v>24.3</v>
      </c>
      <c r="G904" s="195">
        <v>2770.2000000000003</v>
      </c>
      <c r="H904" s="196">
        <f t="shared" si="28"/>
        <v>0</v>
      </c>
      <c r="I904" s="197">
        <v>0</v>
      </c>
      <c r="J904" s="198">
        <f t="shared" si="29"/>
        <v>114.00000000000001</v>
      </c>
      <c r="K904" s="197">
        <v>2770.2000000000003</v>
      </c>
      <c r="L904" s="200" t="s">
        <v>1012</v>
      </c>
    </row>
    <row r="905" spans="1:12" hidden="1">
      <c r="A905" s="191">
        <v>904</v>
      </c>
      <c r="B905" s="192" t="s">
        <v>1508</v>
      </c>
      <c r="C905" s="193" t="s">
        <v>2693</v>
      </c>
      <c r="D905" s="193" t="s">
        <v>2694</v>
      </c>
      <c r="E905" s="193">
        <v>4</v>
      </c>
      <c r="F905" s="194">
        <v>1.2</v>
      </c>
      <c r="G905" s="195">
        <v>4.8</v>
      </c>
      <c r="H905" s="196">
        <f t="shared" si="28"/>
        <v>0</v>
      </c>
      <c r="I905" s="197">
        <v>0</v>
      </c>
      <c r="J905" s="198">
        <f t="shared" si="29"/>
        <v>4</v>
      </c>
      <c r="K905" s="197">
        <v>4.8</v>
      </c>
      <c r="L905" s="200" t="s">
        <v>1012</v>
      </c>
    </row>
    <row r="906" spans="1:12" hidden="1">
      <c r="A906" s="191">
        <v>905</v>
      </c>
      <c r="B906" s="192" t="s">
        <v>1511</v>
      </c>
      <c r="C906" s="193" t="s">
        <v>2695</v>
      </c>
      <c r="D906" s="193" t="s">
        <v>2696</v>
      </c>
      <c r="E906" s="193">
        <v>12</v>
      </c>
      <c r="F906" s="194">
        <v>21.2</v>
      </c>
      <c r="G906" s="195">
        <v>254.39999999999998</v>
      </c>
      <c r="H906" s="196">
        <f t="shared" si="28"/>
        <v>0</v>
      </c>
      <c r="I906" s="197">
        <v>0</v>
      </c>
      <c r="J906" s="198">
        <f t="shared" si="29"/>
        <v>12</v>
      </c>
      <c r="K906" s="197">
        <v>254.39999999999998</v>
      </c>
      <c r="L906" s="200" t="s">
        <v>757</v>
      </c>
    </row>
    <row r="907" spans="1:12" hidden="1">
      <c r="A907" s="191">
        <v>906</v>
      </c>
      <c r="B907" s="192" t="s">
        <v>1514</v>
      </c>
      <c r="C907" s="193" t="s">
        <v>2697</v>
      </c>
      <c r="D907" s="193" t="s">
        <v>2698</v>
      </c>
      <c r="E907" s="193">
        <v>12</v>
      </c>
      <c r="F907" s="194">
        <v>21.2</v>
      </c>
      <c r="G907" s="195">
        <v>254.39999999999998</v>
      </c>
      <c r="H907" s="196">
        <f t="shared" si="28"/>
        <v>0</v>
      </c>
      <c r="I907" s="197">
        <v>0</v>
      </c>
      <c r="J907" s="198">
        <f t="shared" si="29"/>
        <v>12</v>
      </c>
      <c r="K907" s="197">
        <v>254.39999999999998</v>
      </c>
      <c r="L907" s="200" t="s">
        <v>757</v>
      </c>
    </row>
    <row r="908" spans="1:12" hidden="1">
      <c r="A908" s="191">
        <v>907</v>
      </c>
      <c r="B908" s="192" t="s">
        <v>1517</v>
      </c>
      <c r="C908" s="193" t="s">
        <v>2699</v>
      </c>
      <c r="D908" s="193" t="s">
        <v>2700</v>
      </c>
      <c r="E908" s="193">
        <v>2</v>
      </c>
      <c r="F908" s="194">
        <v>20.9</v>
      </c>
      <c r="G908" s="195">
        <v>41.8</v>
      </c>
      <c r="H908" s="196">
        <f t="shared" si="28"/>
        <v>0</v>
      </c>
      <c r="I908" s="197">
        <v>0</v>
      </c>
      <c r="J908" s="198">
        <f t="shared" si="29"/>
        <v>2</v>
      </c>
      <c r="K908" s="197">
        <v>41.8</v>
      </c>
      <c r="L908" s="200" t="s">
        <v>757</v>
      </c>
    </row>
    <row r="909" spans="1:12" hidden="1">
      <c r="A909" s="191">
        <v>908</v>
      </c>
      <c r="B909" s="192" t="s">
        <v>1520</v>
      </c>
      <c r="C909" s="193" t="s">
        <v>2701</v>
      </c>
      <c r="D909" s="193" t="s">
        <v>2702</v>
      </c>
      <c r="E909" s="193">
        <v>12</v>
      </c>
      <c r="F909" s="194">
        <v>109</v>
      </c>
      <c r="G909" s="195">
        <v>1308</v>
      </c>
      <c r="H909" s="196">
        <f t="shared" si="28"/>
        <v>2</v>
      </c>
      <c r="I909" s="197">
        <v>218</v>
      </c>
      <c r="J909" s="198">
        <f t="shared" si="29"/>
        <v>10</v>
      </c>
      <c r="K909" s="197">
        <v>1090</v>
      </c>
      <c r="L909" s="200" t="s">
        <v>757</v>
      </c>
    </row>
    <row r="910" spans="1:12" hidden="1">
      <c r="A910" s="191">
        <v>909</v>
      </c>
      <c r="B910" s="192" t="s">
        <v>337</v>
      </c>
      <c r="C910" s="193" t="s">
        <v>338</v>
      </c>
      <c r="D910" s="193" t="s">
        <v>339</v>
      </c>
      <c r="E910" s="193">
        <v>12</v>
      </c>
      <c r="F910" s="194">
        <v>109</v>
      </c>
      <c r="G910" s="195">
        <v>1308</v>
      </c>
      <c r="H910" s="196">
        <f t="shared" si="28"/>
        <v>4</v>
      </c>
      <c r="I910" s="197">
        <v>436</v>
      </c>
      <c r="J910" s="198">
        <f t="shared" si="29"/>
        <v>8</v>
      </c>
      <c r="K910" s="197">
        <v>872</v>
      </c>
      <c r="L910" s="200" t="s">
        <v>757</v>
      </c>
    </row>
    <row r="911" spans="1:12" hidden="1">
      <c r="A911" s="191">
        <v>910</v>
      </c>
      <c r="B911" s="192" t="s">
        <v>1525</v>
      </c>
      <c r="C911" s="193" t="s">
        <v>2703</v>
      </c>
      <c r="D911" s="193" t="s">
        <v>2704</v>
      </c>
      <c r="E911" s="193">
        <v>28</v>
      </c>
      <c r="F911" s="194">
        <v>109.3</v>
      </c>
      <c r="G911" s="195">
        <v>3060.4</v>
      </c>
      <c r="H911" s="196">
        <f t="shared" si="28"/>
        <v>0</v>
      </c>
      <c r="I911" s="197">
        <v>0</v>
      </c>
      <c r="J911" s="198">
        <f t="shared" si="29"/>
        <v>28</v>
      </c>
      <c r="K911" s="197">
        <v>3060.4</v>
      </c>
      <c r="L911" s="200" t="s">
        <v>757</v>
      </c>
    </row>
    <row r="912" spans="1:12" hidden="1">
      <c r="A912" s="191">
        <v>911</v>
      </c>
      <c r="B912" s="192" t="s">
        <v>340</v>
      </c>
      <c r="C912" s="193" t="s">
        <v>341</v>
      </c>
      <c r="D912" s="193" t="s">
        <v>342</v>
      </c>
      <c r="E912" s="193">
        <v>144</v>
      </c>
      <c r="F912" s="194">
        <v>108.6</v>
      </c>
      <c r="G912" s="195">
        <v>15638.4</v>
      </c>
      <c r="H912" s="196">
        <f t="shared" si="28"/>
        <v>45</v>
      </c>
      <c r="I912" s="197">
        <v>4887</v>
      </c>
      <c r="J912" s="198">
        <f t="shared" si="29"/>
        <v>99</v>
      </c>
      <c r="K912" s="197">
        <v>10751.4</v>
      </c>
      <c r="L912" s="200" t="s">
        <v>757</v>
      </c>
    </row>
    <row r="913" spans="1:12" hidden="1">
      <c r="A913" s="191">
        <v>912</v>
      </c>
      <c r="B913" s="192" t="s">
        <v>1530</v>
      </c>
      <c r="C913" s="193" t="s">
        <v>2705</v>
      </c>
      <c r="D913" s="193" t="s">
        <v>2706</v>
      </c>
      <c r="E913" s="193">
        <v>2</v>
      </c>
      <c r="F913" s="194">
        <v>20.9</v>
      </c>
      <c r="G913" s="195">
        <v>41.8</v>
      </c>
      <c r="H913" s="196">
        <f t="shared" si="28"/>
        <v>0</v>
      </c>
      <c r="I913" s="197">
        <v>0</v>
      </c>
      <c r="J913" s="198">
        <f t="shared" si="29"/>
        <v>2</v>
      </c>
      <c r="K913" s="197">
        <v>41.8</v>
      </c>
      <c r="L913" s="200" t="s">
        <v>757</v>
      </c>
    </row>
    <row r="914" spans="1:12" hidden="1">
      <c r="A914" s="191">
        <v>913</v>
      </c>
      <c r="B914" s="192" t="s">
        <v>1533</v>
      </c>
      <c r="C914" s="193" t="s">
        <v>2707</v>
      </c>
      <c r="D914" s="193" t="s">
        <v>2708</v>
      </c>
      <c r="E914" s="193">
        <v>2</v>
      </c>
      <c r="F914" s="194">
        <v>46.1</v>
      </c>
      <c r="G914" s="195">
        <v>92.2</v>
      </c>
      <c r="H914" s="196">
        <f t="shared" si="28"/>
        <v>0</v>
      </c>
      <c r="I914" s="197">
        <v>0</v>
      </c>
      <c r="J914" s="198">
        <f t="shared" si="29"/>
        <v>2</v>
      </c>
      <c r="K914" s="197">
        <v>92.2</v>
      </c>
      <c r="L914" s="202" t="s">
        <v>634</v>
      </c>
    </row>
    <row r="915" spans="1:12" hidden="1">
      <c r="A915" s="191">
        <v>914</v>
      </c>
      <c r="B915" s="192" t="s">
        <v>1536</v>
      </c>
      <c r="C915" s="193" t="s">
        <v>2709</v>
      </c>
      <c r="D915" s="193" t="s">
        <v>2710</v>
      </c>
      <c r="E915" s="193">
        <v>56</v>
      </c>
      <c r="F915" s="194">
        <v>1</v>
      </c>
      <c r="G915" s="195">
        <v>56</v>
      </c>
      <c r="H915" s="196">
        <f t="shared" si="28"/>
        <v>0</v>
      </c>
      <c r="I915" s="197">
        <v>0</v>
      </c>
      <c r="J915" s="198">
        <f t="shared" si="29"/>
        <v>56</v>
      </c>
      <c r="K915" s="197">
        <v>56</v>
      </c>
      <c r="L915" s="202" t="s">
        <v>634</v>
      </c>
    </row>
    <row r="916" spans="1:12" hidden="1">
      <c r="A916" s="191">
        <v>915</v>
      </c>
      <c r="B916" s="192" t="s">
        <v>343</v>
      </c>
      <c r="C916" s="193" t="s">
        <v>344</v>
      </c>
      <c r="D916" s="193" t="s">
        <v>345</v>
      </c>
      <c r="E916" s="193">
        <v>52</v>
      </c>
      <c r="F916" s="194">
        <v>5.0999999999999996</v>
      </c>
      <c r="G916" s="195">
        <v>265.2</v>
      </c>
      <c r="H916" s="196">
        <f t="shared" si="28"/>
        <v>52</v>
      </c>
      <c r="I916" s="197">
        <v>265.2</v>
      </c>
      <c r="J916" s="198">
        <f t="shared" si="29"/>
        <v>0</v>
      </c>
      <c r="K916" s="197">
        <v>0</v>
      </c>
      <c r="L916" s="202" t="s">
        <v>634</v>
      </c>
    </row>
    <row r="917" spans="1:12" hidden="1">
      <c r="A917" s="191">
        <v>916</v>
      </c>
      <c r="B917" s="192" t="s">
        <v>1541</v>
      </c>
      <c r="C917" s="193" t="s">
        <v>2711</v>
      </c>
      <c r="D917" s="193" t="s">
        <v>2712</v>
      </c>
      <c r="E917" s="193">
        <v>48</v>
      </c>
      <c r="F917" s="194">
        <v>0.5</v>
      </c>
      <c r="G917" s="195">
        <v>24</v>
      </c>
      <c r="H917" s="196">
        <f t="shared" si="28"/>
        <v>0</v>
      </c>
      <c r="I917" s="197">
        <v>0</v>
      </c>
      <c r="J917" s="198">
        <f t="shared" si="29"/>
        <v>48</v>
      </c>
      <c r="K917" s="197">
        <v>24</v>
      </c>
      <c r="L917" s="200" t="s">
        <v>1012</v>
      </c>
    </row>
    <row r="918" spans="1:12" hidden="1">
      <c r="A918" s="191">
        <v>917</v>
      </c>
      <c r="B918" s="192" t="s">
        <v>346</v>
      </c>
      <c r="C918" s="193" t="s">
        <v>347</v>
      </c>
      <c r="D918" s="193" t="s">
        <v>348</v>
      </c>
      <c r="E918" s="193">
        <v>55</v>
      </c>
      <c r="F918" s="194">
        <v>191.7</v>
      </c>
      <c r="G918" s="195">
        <v>10543.5</v>
      </c>
      <c r="H918" s="196">
        <f t="shared" si="28"/>
        <v>24.000000000000004</v>
      </c>
      <c r="I918" s="197">
        <v>4600.8</v>
      </c>
      <c r="J918" s="198">
        <f t="shared" si="29"/>
        <v>31</v>
      </c>
      <c r="K918" s="197">
        <v>5942.7</v>
      </c>
      <c r="L918" s="199" t="s">
        <v>634</v>
      </c>
    </row>
    <row r="919" spans="1:12" hidden="1">
      <c r="A919" s="191">
        <v>918</v>
      </c>
      <c r="B919" s="192" t="s">
        <v>1546</v>
      </c>
      <c r="C919" s="193" t="s">
        <v>2713</v>
      </c>
      <c r="D919" s="193" t="s">
        <v>2714</v>
      </c>
      <c r="E919" s="193">
        <v>1</v>
      </c>
      <c r="F919" s="194">
        <v>191.7</v>
      </c>
      <c r="G919" s="195">
        <v>191.7</v>
      </c>
      <c r="H919" s="196">
        <f t="shared" si="28"/>
        <v>1</v>
      </c>
      <c r="I919" s="197">
        <v>191.7</v>
      </c>
      <c r="J919" s="198">
        <f t="shared" si="29"/>
        <v>0</v>
      </c>
      <c r="K919" s="197">
        <v>0</v>
      </c>
      <c r="L919" s="199" t="s">
        <v>634</v>
      </c>
    </row>
    <row r="920" spans="1:12" hidden="1">
      <c r="A920" s="191">
        <v>919</v>
      </c>
      <c r="B920" s="192" t="s">
        <v>349</v>
      </c>
      <c r="C920" s="193" t="s">
        <v>350</v>
      </c>
      <c r="D920" s="193" t="s">
        <v>351</v>
      </c>
      <c r="E920" s="193">
        <v>24</v>
      </c>
      <c r="F920" s="194">
        <v>324.60000000000002</v>
      </c>
      <c r="G920" s="195">
        <v>7790.4000000000005</v>
      </c>
      <c r="H920" s="196">
        <f t="shared" si="28"/>
        <v>24.000000000000004</v>
      </c>
      <c r="I920" s="197">
        <v>7790.4000000000015</v>
      </c>
      <c r="J920" s="198">
        <f t="shared" si="29"/>
        <v>0</v>
      </c>
      <c r="K920" s="197">
        <v>0</v>
      </c>
      <c r="L920" s="199" t="s">
        <v>634</v>
      </c>
    </row>
    <row r="921" spans="1:12" hidden="1">
      <c r="A921" s="191">
        <v>920</v>
      </c>
      <c r="B921" s="192" t="s">
        <v>352</v>
      </c>
      <c r="C921" s="193" t="s">
        <v>353</v>
      </c>
      <c r="D921" s="193" t="s">
        <v>354</v>
      </c>
      <c r="E921" s="193">
        <v>2</v>
      </c>
      <c r="F921" s="194">
        <v>566</v>
      </c>
      <c r="G921" s="195">
        <v>1132</v>
      </c>
      <c r="H921" s="196">
        <f t="shared" si="28"/>
        <v>2</v>
      </c>
      <c r="I921" s="197">
        <v>1132</v>
      </c>
      <c r="J921" s="198">
        <f t="shared" si="29"/>
        <v>0</v>
      </c>
      <c r="K921" s="197">
        <v>0</v>
      </c>
      <c r="L921" s="199" t="s">
        <v>634</v>
      </c>
    </row>
    <row r="922" spans="1:12" hidden="1">
      <c r="A922" s="191">
        <v>921</v>
      </c>
      <c r="B922" s="192" t="s">
        <v>355</v>
      </c>
      <c r="C922" s="193" t="s">
        <v>356</v>
      </c>
      <c r="D922" s="193" t="s">
        <v>357</v>
      </c>
      <c r="E922" s="193">
        <v>16</v>
      </c>
      <c r="F922" s="194">
        <v>515.5</v>
      </c>
      <c r="G922" s="195">
        <v>8248</v>
      </c>
      <c r="H922" s="196">
        <f t="shared" si="28"/>
        <v>15</v>
      </c>
      <c r="I922" s="197">
        <v>7732.5</v>
      </c>
      <c r="J922" s="198">
        <f t="shared" si="29"/>
        <v>1</v>
      </c>
      <c r="K922" s="197">
        <v>515.5</v>
      </c>
      <c r="L922" s="199" t="s">
        <v>634</v>
      </c>
    </row>
    <row r="923" spans="1:12" hidden="1">
      <c r="A923" s="191">
        <v>922</v>
      </c>
      <c r="B923" s="192" t="s">
        <v>358</v>
      </c>
      <c r="C923" s="193" t="s">
        <v>359</v>
      </c>
      <c r="D923" s="193" t="s">
        <v>360</v>
      </c>
      <c r="E923" s="193">
        <v>2</v>
      </c>
      <c r="F923" s="194">
        <v>600</v>
      </c>
      <c r="G923" s="195">
        <v>1200</v>
      </c>
      <c r="H923" s="196">
        <f t="shared" si="28"/>
        <v>2</v>
      </c>
      <c r="I923" s="197">
        <v>1200</v>
      </c>
      <c r="J923" s="198">
        <f t="shared" si="29"/>
        <v>0</v>
      </c>
      <c r="K923" s="197">
        <v>0</v>
      </c>
      <c r="L923" s="199" t="s">
        <v>634</v>
      </c>
    </row>
    <row r="924" spans="1:12" hidden="1">
      <c r="A924" s="191">
        <v>923</v>
      </c>
      <c r="B924" s="192" t="s">
        <v>361</v>
      </c>
      <c r="C924" s="193" t="s">
        <v>362</v>
      </c>
      <c r="D924" s="193" t="s">
        <v>363</v>
      </c>
      <c r="E924" s="193">
        <v>25</v>
      </c>
      <c r="F924" s="194">
        <v>266</v>
      </c>
      <c r="G924" s="195">
        <v>6650</v>
      </c>
      <c r="H924" s="196">
        <f t="shared" si="28"/>
        <v>12</v>
      </c>
      <c r="I924" s="197">
        <v>3192</v>
      </c>
      <c r="J924" s="198">
        <f t="shared" si="29"/>
        <v>13</v>
      </c>
      <c r="K924" s="197">
        <v>3458</v>
      </c>
      <c r="L924" s="199" t="s">
        <v>634</v>
      </c>
    </row>
    <row r="925" spans="1:12" hidden="1">
      <c r="A925" s="191">
        <v>924</v>
      </c>
      <c r="B925" s="192" t="s">
        <v>1559</v>
      </c>
      <c r="C925" s="193" t="s">
        <v>2715</v>
      </c>
      <c r="D925" s="193" t="s">
        <v>2716</v>
      </c>
      <c r="E925" s="193">
        <v>1</v>
      </c>
      <c r="F925" s="194">
        <v>266</v>
      </c>
      <c r="G925" s="195">
        <v>266</v>
      </c>
      <c r="H925" s="196">
        <f t="shared" si="28"/>
        <v>1</v>
      </c>
      <c r="I925" s="197">
        <v>266</v>
      </c>
      <c r="J925" s="198">
        <f t="shared" si="29"/>
        <v>0</v>
      </c>
      <c r="K925" s="197">
        <v>0</v>
      </c>
      <c r="L925" s="199" t="s">
        <v>634</v>
      </c>
    </row>
    <row r="926" spans="1:12" hidden="1">
      <c r="A926" s="191">
        <v>925</v>
      </c>
      <c r="B926" s="192" t="s">
        <v>1562</v>
      </c>
      <c r="C926" s="193" t="s">
        <v>2717</v>
      </c>
      <c r="D926" s="193" t="s">
        <v>2718</v>
      </c>
      <c r="E926" s="193">
        <v>2</v>
      </c>
      <c r="F926" s="194">
        <v>281.39999999999998</v>
      </c>
      <c r="G926" s="195">
        <v>562.79999999999995</v>
      </c>
      <c r="H926" s="196">
        <f t="shared" si="28"/>
        <v>2</v>
      </c>
      <c r="I926" s="197">
        <v>562.79999999999995</v>
      </c>
      <c r="J926" s="198">
        <f t="shared" si="29"/>
        <v>0</v>
      </c>
      <c r="K926" s="197">
        <v>0</v>
      </c>
      <c r="L926" s="199" t="s">
        <v>634</v>
      </c>
    </row>
    <row r="927" spans="1:12" hidden="1">
      <c r="A927" s="191">
        <v>926</v>
      </c>
      <c r="B927" s="192" t="s">
        <v>1565</v>
      </c>
      <c r="C927" s="193" t="s">
        <v>2719</v>
      </c>
      <c r="D927" s="193" t="s">
        <v>2720</v>
      </c>
      <c r="E927" s="193">
        <v>1</v>
      </c>
      <c r="F927" s="194">
        <v>325.39999999999998</v>
      </c>
      <c r="G927" s="195">
        <v>325.39999999999998</v>
      </c>
      <c r="H927" s="196">
        <f t="shared" si="28"/>
        <v>0</v>
      </c>
      <c r="I927" s="197">
        <v>0</v>
      </c>
      <c r="J927" s="198">
        <f t="shared" si="29"/>
        <v>1</v>
      </c>
      <c r="K927" s="197">
        <v>325.39999999999998</v>
      </c>
      <c r="L927" s="199" t="s">
        <v>634</v>
      </c>
    </row>
    <row r="928" spans="1:12" hidden="1">
      <c r="A928" s="191">
        <v>927</v>
      </c>
      <c r="B928" s="192" t="s">
        <v>1568</v>
      </c>
      <c r="C928" s="193" t="s">
        <v>2721</v>
      </c>
      <c r="D928" s="193" t="s">
        <v>2722</v>
      </c>
      <c r="E928" s="193">
        <v>1</v>
      </c>
      <c r="F928" s="194">
        <v>274.60000000000002</v>
      </c>
      <c r="G928" s="195">
        <v>274.60000000000002</v>
      </c>
      <c r="H928" s="196">
        <f t="shared" si="28"/>
        <v>0</v>
      </c>
      <c r="I928" s="197">
        <v>0</v>
      </c>
      <c r="J928" s="198">
        <f t="shared" si="29"/>
        <v>1</v>
      </c>
      <c r="K928" s="197">
        <v>274.60000000000002</v>
      </c>
      <c r="L928" s="199" t="s">
        <v>634</v>
      </c>
    </row>
    <row r="929" spans="1:12" hidden="1">
      <c r="A929" s="191">
        <v>928</v>
      </c>
      <c r="B929" s="192" t="s">
        <v>1571</v>
      </c>
      <c r="C929" s="193" t="s">
        <v>2723</v>
      </c>
      <c r="D929" s="193" t="s">
        <v>2724</v>
      </c>
      <c r="E929" s="193">
        <v>1</v>
      </c>
      <c r="F929" s="194">
        <v>274.60000000000002</v>
      </c>
      <c r="G929" s="195">
        <v>274.60000000000002</v>
      </c>
      <c r="H929" s="196">
        <f t="shared" si="28"/>
        <v>0</v>
      </c>
      <c r="I929" s="197">
        <v>0</v>
      </c>
      <c r="J929" s="198">
        <f t="shared" si="29"/>
        <v>1</v>
      </c>
      <c r="K929" s="197">
        <v>274.60000000000002</v>
      </c>
      <c r="L929" s="199" t="s">
        <v>634</v>
      </c>
    </row>
    <row r="930" spans="1:12" hidden="1">
      <c r="A930" s="191">
        <v>929</v>
      </c>
      <c r="B930" s="192" t="s">
        <v>1574</v>
      </c>
      <c r="C930" s="193" t="s">
        <v>2725</v>
      </c>
      <c r="D930" s="193" t="s">
        <v>2726</v>
      </c>
      <c r="E930" s="193">
        <v>1</v>
      </c>
      <c r="F930" s="194">
        <v>274.60000000000002</v>
      </c>
      <c r="G930" s="195">
        <v>274.60000000000002</v>
      </c>
      <c r="H930" s="196">
        <f t="shared" si="28"/>
        <v>0</v>
      </c>
      <c r="I930" s="197">
        <v>0</v>
      </c>
      <c r="J930" s="198">
        <f t="shared" si="29"/>
        <v>1</v>
      </c>
      <c r="K930" s="197">
        <v>274.60000000000002</v>
      </c>
      <c r="L930" s="199" t="s">
        <v>634</v>
      </c>
    </row>
    <row r="931" spans="1:12" hidden="1">
      <c r="A931" s="191">
        <v>930</v>
      </c>
      <c r="B931" s="192" t="s">
        <v>1577</v>
      </c>
      <c r="C931" s="193" t="s">
        <v>2727</v>
      </c>
      <c r="D931" s="193" t="s">
        <v>2728</v>
      </c>
      <c r="E931" s="193">
        <v>1</v>
      </c>
      <c r="F931" s="194">
        <v>274.60000000000002</v>
      </c>
      <c r="G931" s="195">
        <v>274.60000000000002</v>
      </c>
      <c r="H931" s="196">
        <f t="shared" si="28"/>
        <v>0</v>
      </c>
      <c r="I931" s="197">
        <v>0</v>
      </c>
      <c r="J931" s="198">
        <f t="shared" si="29"/>
        <v>1</v>
      </c>
      <c r="K931" s="197">
        <v>274.60000000000002</v>
      </c>
      <c r="L931" s="199" t="s">
        <v>634</v>
      </c>
    </row>
    <row r="932" spans="1:12" hidden="1">
      <c r="A932" s="191">
        <v>931</v>
      </c>
      <c r="B932" s="192" t="s">
        <v>1580</v>
      </c>
      <c r="C932" s="193" t="s">
        <v>2729</v>
      </c>
      <c r="D932" s="193" t="s">
        <v>2730</v>
      </c>
      <c r="E932" s="193">
        <v>1</v>
      </c>
      <c r="F932" s="194">
        <v>274.89999999999998</v>
      </c>
      <c r="G932" s="195">
        <v>274.89999999999998</v>
      </c>
      <c r="H932" s="196">
        <f t="shared" si="28"/>
        <v>0</v>
      </c>
      <c r="I932" s="197">
        <v>0</v>
      </c>
      <c r="J932" s="198">
        <f t="shared" si="29"/>
        <v>1</v>
      </c>
      <c r="K932" s="197">
        <v>274.89999999999998</v>
      </c>
      <c r="L932" s="199" t="s">
        <v>634</v>
      </c>
    </row>
    <row r="933" spans="1:12" hidden="1">
      <c r="A933" s="191">
        <v>932</v>
      </c>
      <c r="B933" s="192" t="s">
        <v>1583</v>
      </c>
      <c r="C933" s="193" t="s">
        <v>2731</v>
      </c>
      <c r="D933" s="193" t="s">
        <v>2732</v>
      </c>
      <c r="E933" s="193">
        <v>1</v>
      </c>
      <c r="F933" s="194">
        <v>273.60000000000002</v>
      </c>
      <c r="G933" s="195">
        <v>273.60000000000002</v>
      </c>
      <c r="H933" s="196">
        <f t="shared" si="28"/>
        <v>0</v>
      </c>
      <c r="I933" s="197">
        <v>0</v>
      </c>
      <c r="J933" s="198">
        <f t="shared" si="29"/>
        <v>1</v>
      </c>
      <c r="K933" s="197">
        <v>273.60000000000002</v>
      </c>
      <c r="L933" s="199" t="s">
        <v>634</v>
      </c>
    </row>
    <row r="934" spans="1:12" hidden="1">
      <c r="A934" s="191">
        <v>933</v>
      </c>
      <c r="B934" s="192" t="s">
        <v>1586</v>
      </c>
      <c r="C934" s="193" t="s">
        <v>2733</v>
      </c>
      <c r="D934" s="193" t="s">
        <v>2734</v>
      </c>
      <c r="E934" s="193">
        <v>1</v>
      </c>
      <c r="F934" s="194">
        <v>273.60000000000002</v>
      </c>
      <c r="G934" s="195">
        <v>273.60000000000002</v>
      </c>
      <c r="H934" s="196">
        <f t="shared" si="28"/>
        <v>0</v>
      </c>
      <c r="I934" s="197">
        <v>0</v>
      </c>
      <c r="J934" s="198">
        <f t="shared" si="29"/>
        <v>1</v>
      </c>
      <c r="K934" s="197">
        <v>273.60000000000002</v>
      </c>
      <c r="L934" s="199" t="s">
        <v>634</v>
      </c>
    </row>
    <row r="935" spans="1:12" hidden="1">
      <c r="A935" s="191">
        <v>934</v>
      </c>
      <c r="B935" s="192" t="s">
        <v>1589</v>
      </c>
      <c r="C935" s="193" t="s">
        <v>2735</v>
      </c>
      <c r="D935" s="193" t="s">
        <v>2736</v>
      </c>
      <c r="E935" s="193">
        <v>1</v>
      </c>
      <c r="F935" s="194">
        <v>274.60000000000002</v>
      </c>
      <c r="G935" s="195">
        <v>274.60000000000002</v>
      </c>
      <c r="H935" s="196">
        <f t="shared" si="28"/>
        <v>0</v>
      </c>
      <c r="I935" s="197">
        <v>0</v>
      </c>
      <c r="J935" s="198">
        <f t="shared" si="29"/>
        <v>1</v>
      </c>
      <c r="K935" s="197">
        <v>274.60000000000002</v>
      </c>
      <c r="L935" s="199" t="s">
        <v>634</v>
      </c>
    </row>
    <row r="936" spans="1:12" hidden="1">
      <c r="A936" s="191">
        <v>935</v>
      </c>
      <c r="B936" s="192" t="s">
        <v>1592</v>
      </c>
      <c r="C936" s="193" t="s">
        <v>2737</v>
      </c>
      <c r="D936" s="193" t="s">
        <v>2738</v>
      </c>
      <c r="E936" s="193">
        <v>1</v>
      </c>
      <c r="F936" s="194">
        <v>274.60000000000002</v>
      </c>
      <c r="G936" s="195">
        <v>274.60000000000002</v>
      </c>
      <c r="H936" s="196">
        <f t="shared" si="28"/>
        <v>0</v>
      </c>
      <c r="I936" s="197">
        <v>0</v>
      </c>
      <c r="J936" s="198">
        <f t="shared" si="29"/>
        <v>1</v>
      </c>
      <c r="K936" s="197">
        <v>274.60000000000002</v>
      </c>
      <c r="L936" s="199" t="s">
        <v>634</v>
      </c>
    </row>
    <row r="937" spans="1:12" hidden="1">
      <c r="A937" s="191">
        <v>936</v>
      </c>
      <c r="B937" s="192" t="s">
        <v>1595</v>
      </c>
      <c r="C937" s="193" t="s">
        <v>2739</v>
      </c>
      <c r="D937" s="193" t="s">
        <v>2740</v>
      </c>
      <c r="E937" s="193">
        <v>1</v>
      </c>
      <c r="F937" s="194">
        <v>274.60000000000002</v>
      </c>
      <c r="G937" s="195">
        <v>274.60000000000002</v>
      </c>
      <c r="H937" s="196">
        <f t="shared" si="28"/>
        <v>0</v>
      </c>
      <c r="I937" s="197">
        <v>0</v>
      </c>
      <c r="J937" s="198">
        <f t="shared" si="29"/>
        <v>1</v>
      </c>
      <c r="K937" s="197">
        <v>274.60000000000002</v>
      </c>
      <c r="L937" s="199" t="s">
        <v>634</v>
      </c>
    </row>
    <row r="938" spans="1:12" hidden="1">
      <c r="A938" s="191">
        <v>937</v>
      </c>
      <c r="B938" s="192" t="s">
        <v>1598</v>
      </c>
      <c r="C938" s="193" t="s">
        <v>2741</v>
      </c>
      <c r="D938" s="193" t="s">
        <v>2742</v>
      </c>
      <c r="E938" s="193">
        <v>1</v>
      </c>
      <c r="F938" s="194">
        <v>274.60000000000002</v>
      </c>
      <c r="G938" s="195">
        <v>274.60000000000002</v>
      </c>
      <c r="H938" s="196">
        <f t="shared" si="28"/>
        <v>0</v>
      </c>
      <c r="I938" s="197">
        <v>0</v>
      </c>
      <c r="J938" s="198">
        <f t="shared" si="29"/>
        <v>1</v>
      </c>
      <c r="K938" s="197">
        <v>274.60000000000002</v>
      </c>
      <c r="L938" s="199" t="s">
        <v>634</v>
      </c>
    </row>
    <row r="939" spans="1:12" hidden="1">
      <c r="A939" s="191">
        <v>938</v>
      </c>
      <c r="B939" s="192" t="s">
        <v>1601</v>
      </c>
      <c r="C939" s="193" t="s">
        <v>2743</v>
      </c>
      <c r="D939" s="193" t="s">
        <v>2744</v>
      </c>
      <c r="E939" s="193">
        <v>1</v>
      </c>
      <c r="F939" s="194">
        <v>274.60000000000002</v>
      </c>
      <c r="G939" s="195">
        <v>274.60000000000002</v>
      </c>
      <c r="H939" s="196">
        <f t="shared" si="28"/>
        <v>0</v>
      </c>
      <c r="I939" s="197">
        <v>0</v>
      </c>
      <c r="J939" s="198">
        <f t="shared" si="29"/>
        <v>1</v>
      </c>
      <c r="K939" s="197">
        <v>274.60000000000002</v>
      </c>
      <c r="L939" s="199" t="s">
        <v>634</v>
      </c>
    </row>
    <row r="940" spans="1:12" hidden="1">
      <c r="A940" s="191">
        <v>939</v>
      </c>
      <c r="B940" s="192" t="s">
        <v>1604</v>
      </c>
      <c r="C940" s="193" t="s">
        <v>2745</v>
      </c>
      <c r="D940" s="193" t="s">
        <v>2746</v>
      </c>
      <c r="E940" s="193">
        <v>1</v>
      </c>
      <c r="F940" s="194">
        <v>325.39999999999998</v>
      </c>
      <c r="G940" s="195">
        <v>325.39999999999998</v>
      </c>
      <c r="H940" s="196">
        <f t="shared" si="28"/>
        <v>0</v>
      </c>
      <c r="I940" s="197">
        <v>0</v>
      </c>
      <c r="J940" s="198">
        <f t="shared" si="29"/>
        <v>1</v>
      </c>
      <c r="K940" s="197">
        <v>325.39999999999998</v>
      </c>
      <c r="L940" s="199" t="s">
        <v>634</v>
      </c>
    </row>
    <row r="941" spans="1:12" hidden="1">
      <c r="A941" s="191">
        <v>940</v>
      </c>
      <c r="B941" s="192" t="s">
        <v>1607</v>
      </c>
      <c r="C941" s="193" t="s">
        <v>2747</v>
      </c>
      <c r="D941" s="193" t="s">
        <v>2748</v>
      </c>
      <c r="E941" s="193">
        <v>1</v>
      </c>
      <c r="F941" s="194">
        <v>325.39999999999998</v>
      </c>
      <c r="G941" s="195">
        <v>325.39999999999998</v>
      </c>
      <c r="H941" s="196">
        <f t="shared" si="28"/>
        <v>0</v>
      </c>
      <c r="I941" s="197">
        <v>0</v>
      </c>
      <c r="J941" s="198">
        <f t="shared" si="29"/>
        <v>1</v>
      </c>
      <c r="K941" s="197">
        <v>325.39999999999998</v>
      </c>
      <c r="L941" s="199" t="s">
        <v>634</v>
      </c>
    </row>
    <row r="942" spans="1:12" hidden="1">
      <c r="A942" s="191">
        <v>941</v>
      </c>
      <c r="B942" s="192" t="s">
        <v>1610</v>
      </c>
      <c r="C942" s="193" t="s">
        <v>2749</v>
      </c>
      <c r="D942" s="193" t="s">
        <v>2750</v>
      </c>
      <c r="E942" s="193">
        <v>1</v>
      </c>
      <c r="F942" s="194">
        <v>274.60000000000002</v>
      </c>
      <c r="G942" s="195">
        <v>274.60000000000002</v>
      </c>
      <c r="H942" s="196">
        <f t="shared" si="28"/>
        <v>0</v>
      </c>
      <c r="I942" s="197">
        <v>0</v>
      </c>
      <c r="J942" s="198">
        <f t="shared" si="29"/>
        <v>1</v>
      </c>
      <c r="K942" s="197">
        <v>274.60000000000002</v>
      </c>
      <c r="L942" s="199" t="s">
        <v>634</v>
      </c>
    </row>
    <row r="943" spans="1:12" hidden="1">
      <c r="A943" s="191">
        <v>942</v>
      </c>
      <c r="B943" s="192" t="s">
        <v>1613</v>
      </c>
      <c r="C943" s="193" t="s">
        <v>2751</v>
      </c>
      <c r="D943" s="193" t="s">
        <v>2752</v>
      </c>
      <c r="E943" s="193">
        <v>1</v>
      </c>
      <c r="F943" s="194">
        <v>274.60000000000002</v>
      </c>
      <c r="G943" s="195">
        <v>274.60000000000002</v>
      </c>
      <c r="H943" s="196">
        <f t="shared" si="28"/>
        <v>0</v>
      </c>
      <c r="I943" s="197">
        <v>0</v>
      </c>
      <c r="J943" s="198">
        <f t="shared" si="29"/>
        <v>1</v>
      </c>
      <c r="K943" s="197">
        <v>274.60000000000002</v>
      </c>
      <c r="L943" s="199" t="s">
        <v>634</v>
      </c>
    </row>
    <row r="944" spans="1:12" hidden="1">
      <c r="A944" s="191">
        <v>943</v>
      </c>
      <c r="B944" s="192" t="s">
        <v>1616</v>
      </c>
      <c r="C944" s="193" t="s">
        <v>2753</v>
      </c>
      <c r="D944" s="193" t="s">
        <v>2754</v>
      </c>
      <c r="E944" s="193">
        <v>1</v>
      </c>
      <c r="F944" s="194">
        <v>274.60000000000002</v>
      </c>
      <c r="G944" s="195">
        <v>274.60000000000002</v>
      </c>
      <c r="H944" s="196">
        <f t="shared" si="28"/>
        <v>0</v>
      </c>
      <c r="I944" s="197">
        <v>0</v>
      </c>
      <c r="J944" s="198">
        <f t="shared" si="29"/>
        <v>1</v>
      </c>
      <c r="K944" s="197">
        <v>274.60000000000002</v>
      </c>
      <c r="L944" s="199" t="s">
        <v>634</v>
      </c>
    </row>
    <row r="945" spans="1:12" hidden="1">
      <c r="A945" s="191">
        <v>944</v>
      </c>
      <c r="B945" s="192" t="s">
        <v>1619</v>
      </c>
      <c r="C945" s="193" t="s">
        <v>2755</v>
      </c>
      <c r="D945" s="193" t="s">
        <v>2756</v>
      </c>
      <c r="E945" s="193">
        <v>1</v>
      </c>
      <c r="F945" s="194">
        <v>274.60000000000002</v>
      </c>
      <c r="G945" s="195">
        <v>274.60000000000002</v>
      </c>
      <c r="H945" s="196">
        <f t="shared" si="28"/>
        <v>0</v>
      </c>
      <c r="I945" s="197">
        <v>0</v>
      </c>
      <c r="J945" s="198">
        <f t="shared" si="29"/>
        <v>1</v>
      </c>
      <c r="K945" s="197">
        <v>274.60000000000002</v>
      </c>
      <c r="L945" s="199" t="s">
        <v>634</v>
      </c>
    </row>
    <row r="946" spans="1:12" hidden="1">
      <c r="A946" s="191">
        <v>945</v>
      </c>
      <c r="B946" s="192" t="s">
        <v>1622</v>
      </c>
      <c r="C946" s="193" t="s">
        <v>2757</v>
      </c>
      <c r="D946" s="193" t="s">
        <v>2758</v>
      </c>
      <c r="E946" s="193">
        <v>1</v>
      </c>
      <c r="F946" s="194">
        <v>274.60000000000002</v>
      </c>
      <c r="G946" s="195">
        <v>274.60000000000002</v>
      </c>
      <c r="H946" s="196">
        <f t="shared" si="28"/>
        <v>0</v>
      </c>
      <c r="I946" s="197">
        <v>0</v>
      </c>
      <c r="J946" s="198">
        <f t="shared" si="29"/>
        <v>1</v>
      </c>
      <c r="K946" s="197">
        <v>274.60000000000002</v>
      </c>
      <c r="L946" s="199" t="s">
        <v>634</v>
      </c>
    </row>
    <row r="947" spans="1:12" hidden="1">
      <c r="A947" s="191">
        <v>946</v>
      </c>
      <c r="B947" s="192" t="s">
        <v>1625</v>
      </c>
      <c r="C947" s="193" t="s">
        <v>2759</v>
      </c>
      <c r="D947" s="193" t="s">
        <v>2760</v>
      </c>
      <c r="E947" s="193">
        <v>1</v>
      </c>
      <c r="F947" s="194">
        <v>273.60000000000002</v>
      </c>
      <c r="G947" s="195">
        <v>273.60000000000002</v>
      </c>
      <c r="H947" s="196">
        <f t="shared" si="28"/>
        <v>0</v>
      </c>
      <c r="I947" s="197">
        <v>0</v>
      </c>
      <c r="J947" s="198">
        <f t="shared" si="29"/>
        <v>1</v>
      </c>
      <c r="K947" s="197">
        <v>273.60000000000002</v>
      </c>
      <c r="L947" s="199" t="s">
        <v>634</v>
      </c>
    </row>
    <row r="948" spans="1:12" hidden="1">
      <c r="A948" s="191">
        <v>947</v>
      </c>
      <c r="B948" s="192" t="s">
        <v>1628</v>
      </c>
      <c r="C948" s="193" t="s">
        <v>2761</v>
      </c>
      <c r="D948" s="193" t="s">
        <v>2762</v>
      </c>
      <c r="E948" s="193">
        <v>1</v>
      </c>
      <c r="F948" s="194">
        <v>273.60000000000002</v>
      </c>
      <c r="G948" s="195">
        <v>273.60000000000002</v>
      </c>
      <c r="H948" s="196">
        <f t="shared" si="28"/>
        <v>0</v>
      </c>
      <c r="I948" s="197">
        <v>0</v>
      </c>
      <c r="J948" s="198">
        <f t="shared" si="29"/>
        <v>1</v>
      </c>
      <c r="K948" s="197">
        <v>273.60000000000002</v>
      </c>
      <c r="L948" s="199" t="s">
        <v>634</v>
      </c>
    </row>
    <row r="949" spans="1:12" hidden="1">
      <c r="A949" s="191">
        <v>948</v>
      </c>
      <c r="B949" s="192" t="s">
        <v>1631</v>
      </c>
      <c r="C949" s="193" t="s">
        <v>2763</v>
      </c>
      <c r="D949" s="193" t="s">
        <v>2764</v>
      </c>
      <c r="E949" s="193">
        <v>1</v>
      </c>
      <c r="F949" s="194">
        <v>274.89999999999998</v>
      </c>
      <c r="G949" s="195">
        <v>274.89999999999998</v>
      </c>
      <c r="H949" s="196">
        <f t="shared" si="28"/>
        <v>0</v>
      </c>
      <c r="I949" s="197">
        <v>0</v>
      </c>
      <c r="J949" s="198">
        <f t="shared" si="29"/>
        <v>1</v>
      </c>
      <c r="K949" s="197">
        <v>274.89999999999998</v>
      </c>
      <c r="L949" s="199" t="s">
        <v>634</v>
      </c>
    </row>
    <row r="950" spans="1:12" hidden="1">
      <c r="A950" s="191">
        <v>949</v>
      </c>
      <c r="B950" s="192" t="s">
        <v>1634</v>
      </c>
      <c r="C950" s="193" t="s">
        <v>2765</v>
      </c>
      <c r="D950" s="193" t="s">
        <v>2766</v>
      </c>
      <c r="E950" s="193">
        <v>1</v>
      </c>
      <c r="F950" s="194">
        <v>274.60000000000002</v>
      </c>
      <c r="G950" s="195">
        <v>274.60000000000002</v>
      </c>
      <c r="H950" s="196">
        <f t="shared" si="28"/>
        <v>0</v>
      </c>
      <c r="I950" s="197">
        <v>0</v>
      </c>
      <c r="J950" s="198">
        <f t="shared" si="29"/>
        <v>1</v>
      </c>
      <c r="K950" s="197">
        <v>274.60000000000002</v>
      </c>
      <c r="L950" s="199" t="s">
        <v>634</v>
      </c>
    </row>
    <row r="951" spans="1:12" hidden="1">
      <c r="A951" s="191">
        <v>950</v>
      </c>
      <c r="B951" s="192" t="s">
        <v>1637</v>
      </c>
      <c r="C951" s="193" t="s">
        <v>2767</v>
      </c>
      <c r="D951" s="193" t="s">
        <v>2768</v>
      </c>
      <c r="E951" s="193">
        <v>1</v>
      </c>
      <c r="F951" s="194">
        <v>274.60000000000002</v>
      </c>
      <c r="G951" s="195">
        <v>274.60000000000002</v>
      </c>
      <c r="H951" s="196">
        <f t="shared" si="28"/>
        <v>0</v>
      </c>
      <c r="I951" s="197">
        <v>0</v>
      </c>
      <c r="J951" s="198">
        <f t="shared" si="29"/>
        <v>1</v>
      </c>
      <c r="K951" s="197">
        <v>274.60000000000002</v>
      </c>
      <c r="L951" s="199" t="s">
        <v>634</v>
      </c>
    </row>
    <row r="952" spans="1:12" hidden="1">
      <c r="A952" s="191">
        <v>951</v>
      </c>
      <c r="B952" s="192" t="s">
        <v>1640</v>
      </c>
      <c r="C952" s="193" t="s">
        <v>2769</v>
      </c>
      <c r="D952" s="193" t="s">
        <v>2770</v>
      </c>
      <c r="E952" s="193">
        <v>1</v>
      </c>
      <c r="F952" s="194">
        <v>274.60000000000002</v>
      </c>
      <c r="G952" s="195">
        <v>274.60000000000002</v>
      </c>
      <c r="H952" s="196">
        <f t="shared" si="28"/>
        <v>0</v>
      </c>
      <c r="I952" s="197">
        <v>0</v>
      </c>
      <c r="J952" s="198">
        <f t="shared" si="29"/>
        <v>1</v>
      </c>
      <c r="K952" s="197">
        <v>274.60000000000002</v>
      </c>
      <c r="L952" s="199" t="s">
        <v>634</v>
      </c>
    </row>
    <row r="953" spans="1:12" hidden="1">
      <c r="A953" s="191">
        <v>952</v>
      </c>
      <c r="B953" s="192" t="s">
        <v>1643</v>
      </c>
      <c r="C953" s="193" t="s">
        <v>2771</v>
      </c>
      <c r="D953" s="193" t="s">
        <v>2772</v>
      </c>
      <c r="E953" s="193">
        <v>1</v>
      </c>
      <c r="F953" s="194">
        <v>274.60000000000002</v>
      </c>
      <c r="G953" s="195">
        <v>274.60000000000002</v>
      </c>
      <c r="H953" s="196">
        <f t="shared" si="28"/>
        <v>0</v>
      </c>
      <c r="I953" s="197">
        <v>0</v>
      </c>
      <c r="J953" s="198">
        <f t="shared" si="29"/>
        <v>1</v>
      </c>
      <c r="K953" s="197">
        <v>274.60000000000002</v>
      </c>
      <c r="L953" s="199" t="s">
        <v>634</v>
      </c>
    </row>
    <row r="954" spans="1:12" hidden="1">
      <c r="A954" s="191">
        <v>953</v>
      </c>
      <c r="B954" s="192" t="s">
        <v>1646</v>
      </c>
      <c r="C954" s="193" t="s">
        <v>2773</v>
      </c>
      <c r="D954" s="193" t="s">
        <v>2774</v>
      </c>
      <c r="E954" s="193">
        <v>1</v>
      </c>
      <c r="F954" s="194">
        <v>325.39999999999998</v>
      </c>
      <c r="G954" s="195">
        <v>325.39999999999998</v>
      </c>
      <c r="H954" s="196">
        <f t="shared" si="28"/>
        <v>0</v>
      </c>
      <c r="I954" s="197">
        <v>0</v>
      </c>
      <c r="J954" s="198">
        <f t="shared" si="29"/>
        <v>1</v>
      </c>
      <c r="K954" s="197">
        <v>325.39999999999998</v>
      </c>
      <c r="L954" s="199" t="s">
        <v>634</v>
      </c>
    </row>
    <row r="955" spans="1:12" hidden="1">
      <c r="A955" s="191">
        <v>954</v>
      </c>
      <c r="B955" s="192" t="s">
        <v>1649</v>
      </c>
      <c r="C955" s="193" t="s">
        <v>2775</v>
      </c>
      <c r="D955" s="193" t="s">
        <v>2776</v>
      </c>
      <c r="E955" s="193">
        <v>2</v>
      </c>
      <c r="F955" s="194">
        <v>295.60000000000002</v>
      </c>
      <c r="G955" s="195">
        <v>591.20000000000005</v>
      </c>
      <c r="H955" s="196">
        <f t="shared" si="28"/>
        <v>0</v>
      </c>
      <c r="I955" s="197">
        <v>0</v>
      </c>
      <c r="J955" s="198">
        <f t="shared" si="29"/>
        <v>2</v>
      </c>
      <c r="K955" s="197">
        <v>591.20000000000005</v>
      </c>
      <c r="L955" s="199" t="s">
        <v>634</v>
      </c>
    </row>
    <row r="956" spans="1:12" hidden="1">
      <c r="A956" s="191">
        <v>955</v>
      </c>
      <c r="B956" s="192" t="s">
        <v>1652</v>
      </c>
      <c r="C956" s="193" t="s">
        <v>2777</v>
      </c>
      <c r="D956" s="193" t="s">
        <v>2778</v>
      </c>
      <c r="E956" s="193">
        <v>24</v>
      </c>
      <c r="F956" s="194">
        <v>241.5</v>
      </c>
      <c r="G956" s="195">
        <v>5796</v>
      </c>
      <c r="H956" s="196">
        <f t="shared" si="28"/>
        <v>0</v>
      </c>
      <c r="I956" s="197">
        <v>0</v>
      </c>
      <c r="J956" s="198">
        <f t="shared" si="29"/>
        <v>24</v>
      </c>
      <c r="K956" s="197">
        <v>5796</v>
      </c>
      <c r="L956" s="199" t="s">
        <v>634</v>
      </c>
    </row>
    <row r="957" spans="1:12" hidden="1">
      <c r="A957" s="191">
        <v>956</v>
      </c>
      <c r="B957" s="192" t="s">
        <v>1655</v>
      </c>
      <c r="C957" s="193" t="s">
        <v>2779</v>
      </c>
      <c r="D957" s="193" t="s">
        <v>2780</v>
      </c>
      <c r="E957" s="193">
        <v>2</v>
      </c>
      <c r="F957" s="194">
        <v>295.60000000000002</v>
      </c>
      <c r="G957" s="195">
        <v>591.20000000000005</v>
      </c>
      <c r="H957" s="196">
        <f t="shared" si="28"/>
        <v>0</v>
      </c>
      <c r="I957" s="197">
        <v>0</v>
      </c>
      <c r="J957" s="198">
        <f t="shared" si="29"/>
        <v>2</v>
      </c>
      <c r="K957" s="197">
        <v>591.20000000000005</v>
      </c>
      <c r="L957" s="199" t="s">
        <v>634</v>
      </c>
    </row>
    <row r="958" spans="1:12" hidden="1">
      <c r="A958" s="191">
        <v>957</v>
      </c>
      <c r="B958" s="192" t="s">
        <v>1658</v>
      </c>
      <c r="C958" s="193" t="s">
        <v>2781</v>
      </c>
      <c r="D958" s="193" t="s">
        <v>2782</v>
      </c>
      <c r="E958" s="193">
        <v>2</v>
      </c>
      <c r="F958" s="194">
        <v>229.6</v>
      </c>
      <c r="G958" s="195">
        <v>459.2</v>
      </c>
      <c r="H958" s="196">
        <f t="shared" si="28"/>
        <v>0</v>
      </c>
      <c r="I958" s="197">
        <v>0</v>
      </c>
      <c r="J958" s="198">
        <f t="shared" si="29"/>
        <v>2</v>
      </c>
      <c r="K958" s="197">
        <v>459.2</v>
      </c>
      <c r="L958" s="199" t="s">
        <v>634</v>
      </c>
    </row>
    <row r="959" spans="1:12" hidden="1">
      <c r="A959" s="191">
        <v>958</v>
      </c>
      <c r="B959" s="192" t="s">
        <v>1661</v>
      </c>
      <c r="C959" s="193" t="s">
        <v>2783</v>
      </c>
      <c r="D959" s="193" t="s">
        <v>2784</v>
      </c>
      <c r="E959" s="193">
        <v>24</v>
      </c>
      <c r="F959" s="194">
        <v>188</v>
      </c>
      <c r="G959" s="195">
        <v>4512</v>
      </c>
      <c r="H959" s="196">
        <f t="shared" si="28"/>
        <v>0</v>
      </c>
      <c r="I959" s="197">
        <v>0</v>
      </c>
      <c r="J959" s="198">
        <f t="shared" si="29"/>
        <v>24</v>
      </c>
      <c r="K959" s="197">
        <v>4512</v>
      </c>
      <c r="L959" s="199" t="s">
        <v>634</v>
      </c>
    </row>
    <row r="960" spans="1:12" hidden="1">
      <c r="A960" s="191">
        <v>959</v>
      </c>
      <c r="B960" s="192" t="s">
        <v>1664</v>
      </c>
      <c r="C960" s="193" t="s">
        <v>2785</v>
      </c>
      <c r="D960" s="193" t="s">
        <v>2786</v>
      </c>
      <c r="E960" s="193">
        <v>2</v>
      </c>
      <c r="F960" s="194">
        <v>229.6</v>
      </c>
      <c r="G960" s="195">
        <v>459.2</v>
      </c>
      <c r="H960" s="196">
        <f t="shared" si="28"/>
        <v>0</v>
      </c>
      <c r="I960" s="197">
        <v>0</v>
      </c>
      <c r="J960" s="198">
        <f t="shared" si="29"/>
        <v>2</v>
      </c>
      <c r="K960" s="197">
        <v>459.2</v>
      </c>
      <c r="L960" s="199" t="s">
        <v>634</v>
      </c>
    </row>
    <row r="961" spans="1:12" hidden="1">
      <c r="A961" s="191">
        <v>960</v>
      </c>
      <c r="B961" s="192" t="s">
        <v>1667</v>
      </c>
      <c r="C961" s="193" t="s">
        <v>2787</v>
      </c>
      <c r="D961" s="193" t="s">
        <v>2788</v>
      </c>
      <c r="E961" s="193">
        <v>4</v>
      </c>
      <c r="F961" s="194">
        <v>19.399999999999999</v>
      </c>
      <c r="G961" s="195">
        <v>77.599999999999994</v>
      </c>
      <c r="H961" s="196">
        <f t="shared" si="28"/>
        <v>0</v>
      </c>
      <c r="I961" s="197">
        <v>0</v>
      </c>
      <c r="J961" s="198">
        <f t="shared" si="29"/>
        <v>4</v>
      </c>
      <c r="K961" s="197">
        <v>77.599999999999994</v>
      </c>
      <c r="L961" s="199" t="s">
        <v>833</v>
      </c>
    </row>
    <row r="962" spans="1:12" hidden="1">
      <c r="A962" s="191">
        <v>961</v>
      </c>
      <c r="B962" s="192" t="s">
        <v>1670</v>
      </c>
      <c r="C962" s="193" t="s">
        <v>2789</v>
      </c>
      <c r="D962" s="193" t="s">
        <v>2790</v>
      </c>
      <c r="E962" s="193">
        <v>8</v>
      </c>
      <c r="F962" s="194">
        <v>21.1</v>
      </c>
      <c r="G962" s="195">
        <v>168.8</v>
      </c>
      <c r="H962" s="196">
        <f t="shared" si="28"/>
        <v>0</v>
      </c>
      <c r="I962" s="197">
        <v>0</v>
      </c>
      <c r="J962" s="198">
        <f t="shared" si="29"/>
        <v>8</v>
      </c>
      <c r="K962" s="197">
        <v>168.8</v>
      </c>
      <c r="L962" s="199" t="s">
        <v>833</v>
      </c>
    </row>
    <row r="963" spans="1:12" hidden="1">
      <c r="A963" s="191">
        <v>962</v>
      </c>
      <c r="B963" s="192" t="s">
        <v>1673</v>
      </c>
      <c r="C963" s="193" t="s">
        <v>2791</v>
      </c>
      <c r="D963" s="193" t="s">
        <v>2792</v>
      </c>
      <c r="E963" s="193">
        <v>2</v>
      </c>
      <c r="F963" s="194">
        <v>24.7</v>
      </c>
      <c r="G963" s="195">
        <v>49.4</v>
      </c>
      <c r="H963" s="196">
        <f t="shared" ref="H963:H1026" si="30">I963/F963</f>
        <v>0</v>
      </c>
      <c r="I963" s="197">
        <v>0</v>
      </c>
      <c r="J963" s="198">
        <f t="shared" ref="J963:J1026" si="31">K963/F963</f>
        <v>2</v>
      </c>
      <c r="K963" s="197">
        <v>49.4</v>
      </c>
      <c r="L963" s="199" t="s">
        <v>833</v>
      </c>
    </row>
    <row r="964" spans="1:12" hidden="1">
      <c r="A964" s="191">
        <v>963</v>
      </c>
      <c r="B964" s="192" t="s">
        <v>1676</v>
      </c>
      <c r="C964" s="193" t="s">
        <v>2793</v>
      </c>
      <c r="D964" s="193" t="s">
        <v>2794</v>
      </c>
      <c r="E964" s="193">
        <v>14</v>
      </c>
      <c r="F964" s="194">
        <v>116.8</v>
      </c>
      <c r="G964" s="195">
        <v>1635.2</v>
      </c>
      <c r="H964" s="196">
        <f t="shared" si="30"/>
        <v>0</v>
      </c>
      <c r="I964" s="197">
        <v>0</v>
      </c>
      <c r="J964" s="198">
        <f t="shared" si="31"/>
        <v>14</v>
      </c>
      <c r="K964" s="197">
        <v>1635.2</v>
      </c>
      <c r="L964" s="199" t="s">
        <v>833</v>
      </c>
    </row>
    <row r="965" spans="1:12" hidden="1">
      <c r="A965" s="191">
        <v>964</v>
      </c>
      <c r="B965" s="192" t="s">
        <v>1679</v>
      </c>
      <c r="C965" s="193" t="s">
        <v>2795</v>
      </c>
      <c r="D965" s="193" t="s">
        <v>2796</v>
      </c>
      <c r="E965" s="193">
        <v>54</v>
      </c>
      <c r="F965" s="194">
        <v>118.5</v>
      </c>
      <c r="G965" s="195">
        <v>6399</v>
      </c>
      <c r="H965" s="196">
        <f t="shared" si="30"/>
        <v>0</v>
      </c>
      <c r="I965" s="197">
        <v>0</v>
      </c>
      <c r="J965" s="198">
        <f t="shared" si="31"/>
        <v>54</v>
      </c>
      <c r="K965" s="197">
        <v>6399</v>
      </c>
      <c r="L965" s="199" t="s">
        <v>833</v>
      </c>
    </row>
    <row r="966" spans="1:12" hidden="1">
      <c r="A966" s="191">
        <v>965</v>
      </c>
      <c r="B966" s="192" t="s">
        <v>1682</v>
      </c>
      <c r="C966" s="193" t="s">
        <v>2797</v>
      </c>
      <c r="D966" s="193" t="s">
        <v>2798</v>
      </c>
      <c r="E966" s="193">
        <v>56</v>
      </c>
      <c r="F966" s="194">
        <v>121.8</v>
      </c>
      <c r="G966" s="195">
        <v>6820.8</v>
      </c>
      <c r="H966" s="196">
        <f t="shared" si="30"/>
        <v>0</v>
      </c>
      <c r="I966" s="197">
        <v>0</v>
      </c>
      <c r="J966" s="198">
        <f t="shared" si="31"/>
        <v>56</v>
      </c>
      <c r="K966" s="197">
        <v>6820.8</v>
      </c>
      <c r="L966" s="199" t="s">
        <v>833</v>
      </c>
    </row>
    <row r="967" spans="1:12" hidden="1">
      <c r="A967" s="191">
        <v>966</v>
      </c>
      <c r="B967" s="192" t="s">
        <v>1685</v>
      </c>
      <c r="C967" s="193" t="s">
        <v>2799</v>
      </c>
      <c r="D967" s="193" t="s">
        <v>2800</v>
      </c>
      <c r="E967" s="193">
        <v>28</v>
      </c>
      <c r="F967" s="194">
        <v>118.5</v>
      </c>
      <c r="G967" s="195">
        <v>3318</v>
      </c>
      <c r="H967" s="196">
        <f t="shared" si="30"/>
        <v>0</v>
      </c>
      <c r="I967" s="197">
        <v>0</v>
      </c>
      <c r="J967" s="198">
        <f t="shared" si="31"/>
        <v>28</v>
      </c>
      <c r="K967" s="197">
        <v>3318</v>
      </c>
      <c r="L967" s="199" t="s">
        <v>833</v>
      </c>
    </row>
    <row r="968" spans="1:12" hidden="1">
      <c r="A968" s="191">
        <v>967</v>
      </c>
      <c r="B968" s="192" t="s">
        <v>1688</v>
      </c>
      <c r="C968" s="193" t="s">
        <v>2801</v>
      </c>
      <c r="D968" s="193" t="s">
        <v>2802</v>
      </c>
      <c r="E968" s="193">
        <v>14</v>
      </c>
      <c r="F968" s="194">
        <v>116.8</v>
      </c>
      <c r="G968" s="195">
        <v>1635.2</v>
      </c>
      <c r="H968" s="196">
        <f t="shared" si="30"/>
        <v>0</v>
      </c>
      <c r="I968" s="197">
        <v>0</v>
      </c>
      <c r="J968" s="198">
        <f t="shared" si="31"/>
        <v>14</v>
      </c>
      <c r="K968" s="197">
        <v>1635.2</v>
      </c>
      <c r="L968" s="199" t="s">
        <v>833</v>
      </c>
    </row>
    <row r="969" spans="1:12" hidden="1">
      <c r="A969" s="191">
        <v>968</v>
      </c>
      <c r="B969" s="192" t="s">
        <v>1691</v>
      </c>
      <c r="C969" s="193" t="s">
        <v>2803</v>
      </c>
      <c r="D969" s="193" t="s">
        <v>2804</v>
      </c>
      <c r="E969" s="193">
        <v>2</v>
      </c>
      <c r="F969" s="194">
        <v>122.5</v>
      </c>
      <c r="G969" s="195">
        <v>245</v>
      </c>
      <c r="H969" s="196">
        <f t="shared" si="30"/>
        <v>0</v>
      </c>
      <c r="I969" s="197">
        <v>0</v>
      </c>
      <c r="J969" s="198">
        <f t="shared" si="31"/>
        <v>2</v>
      </c>
      <c r="K969" s="197">
        <v>245</v>
      </c>
      <c r="L969" s="199" t="s">
        <v>833</v>
      </c>
    </row>
    <row r="970" spans="1:12" hidden="1">
      <c r="A970" s="191">
        <v>969</v>
      </c>
      <c r="B970" s="192" t="s">
        <v>1694</v>
      </c>
      <c r="C970" s="193" t="s">
        <v>2805</v>
      </c>
      <c r="D970" s="193" t="s">
        <v>2806</v>
      </c>
      <c r="E970" s="193">
        <v>2</v>
      </c>
      <c r="F970" s="194">
        <v>120.5</v>
      </c>
      <c r="G970" s="195">
        <v>241</v>
      </c>
      <c r="H970" s="196">
        <f t="shared" si="30"/>
        <v>0</v>
      </c>
      <c r="I970" s="197">
        <v>0</v>
      </c>
      <c r="J970" s="198">
        <f t="shared" si="31"/>
        <v>2</v>
      </c>
      <c r="K970" s="197">
        <v>241</v>
      </c>
      <c r="L970" s="199" t="s">
        <v>833</v>
      </c>
    </row>
    <row r="971" spans="1:12" hidden="1">
      <c r="A971" s="191">
        <v>970</v>
      </c>
      <c r="B971" s="192" t="s">
        <v>1697</v>
      </c>
      <c r="C971" s="193" t="s">
        <v>2807</v>
      </c>
      <c r="D971" s="193" t="s">
        <v>2808</v>
      </c>
      <c r="E971" s="193">
        <v>2</v>
      </c>
      <c r="F971" s="194">
        <v>24.7</v>
      </c>
      <c r="G971" s="195">
        <v>49.4</v>
      </c>
      <c r="H971" s="196">
        <f t="shared" si="30"/>
        <v>0</v>
      </c>
      <c r="I971" s="197">
        <v>0</v>
      </c>
      <c r="J971" s="198">
        <f t="shared" si="31"/>
        <v>2</v>
      </c>
      <c r="K971" s="197">
        <v>49.4</v>
      </c>
      <c r="L971" s="199" t="s">
        <v>833</v>
      </c>
    </row>
    <row r="972" spans="1:12" hidden="1">
      <c r="A972" s="191">
        <v>971</v>
      </c>
      <c r="B972" s="192" t="s">
        <v>1700</v>
      </c>
      <c r="C972" s="193" t="s">
        <v>2809</v>
      </c>
      <c r="D972" s="193" t="s">
        <v>2810</v>
      </c>
      <c r="E972" s="193">
        <v>8</v>
      </c>
      <c r="F972" s="194">
        <v>21.1</v>
      </c>
      <c r="G972" s="195">
        <v>168.8</v>
      </c>
      <c r="H972" s="196">
        <f t="shared" si="30"/>
        <v>0</v>
      </c>
      <c r="I972" s="197">
        <v>0</v>
      </c>
      <c r="J972" s="198">
        <f t="shared" si="31"/>
        <v>8</v>
      </c>
      <c r="K972" s="197">
        <v>168.8</v>
      </c>
      <c r="L972" s="199" t="s">
        <v>833</v>
      </c>
    </row>
    <row r="973" spans="1:12" hidden="1">
      <c r="A973" s="191">
        <v>972</v>
      </c>
      <c r="B973" s="192" t="s">
        <v>1703</v>
      </c>
      <c r="C973" s="193" t="s">
        <v>2811</v>
      </c>
      <c r="D973" s="193" t="s">
        <v>2812</v>
      </c>
      <c r="E973" s="193">
        <v>15</v>
      </c>
      <c r="F973" s="194">
        <v>14.9</v>
      </c>
      <c r="G973" s="195">
        <v>223.5</v>
      </c>
      <c r="H973" s="196">
        <f t="shared" si="30"/>
        <v>0</v>
      </c>
      <c r="I973" s="197">
        <v>0</v>
      </c>
      <c r="J973" s="198">
        <f t="shared" si="31"/>
        <v>15</v>
      </c>
      <c r="K973" s="197">
        <v>223.5</v>
      </c>
      <c r="L973" s="199" t="s">
        <v>833</v>
      </c>
    </row>
    <row r="974" spans="1:12" hidden="1">
      <c r="A974" s="191">
        <v>973</v>
      </c>
      <c r="B974" s="192" t="s">
        <v>1706</v>
      </c>
      <c r="C974" s="193" t="s">
        <v>2813</v>
      </c>
      <c r="D974" s="193" t="s">
        <v>2814</v>
      </c>
      <c r="E974" s="193">
        <v>36</v>
      </c>
      <c r="F974" s="194">
        <v>4.8</v>
      </c>
      <c r="G974" s="195">
        <v>172.79999999999998</v>
      </c>
      <c r="H974" s="196">
        <f t="shared" si="30"/>
        <v>0</v>
      </c>
      <c r="I974" s="197">
        <v>0</v>
      </c>
      <c r="J974" s="198">
        <f t="shared" si="31"/>
        <v>36</v>
      </c>
      <c r="K974" s="197">
        <v>172.79999999999998</v>
      </c>
      <c r="L974" s="199" t="s">
        <v>833</v>
      </c>
    </row>
    <row r="975" spans="1:12" hidden="1">
      <c r="A975" s="191">
        <v>974</v>
      </c>
      <c r="B975" s="192" t="s">
        <v>1709</v>
      </c>
      <c r="C975" s="193" t="s">
        <v>2815</v>
      </c>
      <c r="D975" s="193" t="s">
        <v>2816</v>
      </c>
      <c r="E975" s="193">
        <v>32</v>
      </c>
      <c r="F975" s="194">
        <v>235.1</v>
      </c>
      <c r="G975" s="195">
        <v>7523.2</v>
      </c>
      <c r="H975" s="196">
        <f t="shared" si="30"/>
        <v>12</v>
      </c>
      <c r="I975" s="197">
        <v>2821.2</v>
      </c>
      <c r="J975" s="198">
        <f t="shared" si="31"/>
        <v>20</v>
      </c>
      <c r="K975" s="197">
        <v>4702</v>
      </c>
      <c r="L975" s="199" t="s">
        <v>634</v>
      </c>
    </row>
    <row r="976" spans="1:12" hidden="1">
      <c r="A976" s="191">
        <v>975</v>
      </c>
      <c r="B976" s="192" t="s">
        <v>364</v>
      </c>
      <c r="C976" s="193" t="s">
        <v>365</v>
      </c>
      <c r="D976" s="193" t="s">
        <v>366</v>
      </c>
      <c r="E976" s="193">
        <v>32</v>
      </c>
      <c r="F976" s="194">
        <v>232.1</v>
      </c>
      <c r="G976" s="195">
        <v>7427.2</v>
      </c>
      <c r="H976" s="196">
        <f t="shared" si="30"/>
        <v>28</v>
      </c>
      <c r="I976" s="197">
        <v>6498.8</v>
      </c>
      <c r="J976" s="198">
        <f t="shared" si="31"/>
        <v>3.9999999999999987</v>
      </c>
      <c r="K976" s="197">
        <v>928.39999999999964</v>
      </c>
      <c r="L976" s="199" t="s">
        <v>634</v>
      </c>
    </row>
    <row r="977" spans="1:12" hidden="1">
      <c r="A977" s="191">
        <v>976</v>
      </c>
      <c r="B977" s="192" t="s">
        <v>472</v>
      </c>
      <c r="C977" s="193" t="s">
        <v>473</v>
      </c>
      <c r="D977" s="193" t="s">
        <v>474</v>
      </c>
      <c r="E977" s="193">
        <v>8</v>
      </c>
      <c r="F977" s="194">
        <v>244.6</v>
      </c>
      <c r="G977" s="195">
        <v>1956.8</v>
      </c>
      <c r="H977" s="196">
        <f t="shared" si="30"/>
        <v>8</v>
      </c>
      <c r="I977" s="197">
        <v>1956.8</v>
      </c>
      <c r="J977" s="198">
        <f t="shared" si="31"/>
        <v>0</v>
      </c>
      <c r="K977" s="197">
        <v>0</v>
      </c>
      <c r="L977" s="199" t="s">
        <v>634</v>
      </c>
    </row>
    <row r="978" spans="1:12" hidden="1">
      <c r="A978" s="191">
        <v>977</v>
      </c>
      <c r="B978" s="192" t="s">
        <v>475</v>
      </c>
      <c r="C978" s="193" t="s">
        <v>476</v>
      </c>
      <c r="D978" s="193" t="s">
        <v>477</v>
      </c>
      <c r="E978" s="193">
        <v>4</v>
      </c>
      <c r="F978" s="194">
        <v>234.8</v>
      </c>
      <c r="G978" s="195">
        <v>939.2</v>
      </c>
      <c r="H978" s="196">
        <f t="shared" si="30"/>
        <v>2</v>
      </c>
      <c r="I978" s="197">
        <v>469.6</v>
      </c>
      <c r="J978" s="198">
        <f t="shared" si="31"/>
        <v>2</v>
      </c>
      <c r="K978" s="197">
        <v>469.6</v>
      </c>
      <c r="L978" s="199" t="s">
        <v>634</v>
      </c>
    </row>
    <row r="979" spans="1:12" hidden="1">
      <c r="A979" s="191">
        <v>978</v>
      </c>
      <c r="B979" s="192" t="s">
        <v>184</v>
      </c>
      <c r="C979" s="193" t="s">
        <v>2817</v>
      </c>
      <c r="D979" s="193" t="s">
        <v>2818</v>
      </c>
      <c r="E979" s="193">
        <v>4</v>
      </c>
      <c r="F979" s="194">
        <v>384.7</v>
      </c>
      <c r="G979" s="195">
        <v>1538.8</v>
      </c>
      <c r="H979" s="196">
        <f t="shared" si="30"/>
        <v>3</v>
      </c>
      <c r="I979" s="197">
        <v>1154.0999999999999</v>
      </c>
      <c r="J979" s="198">
        <f t="shared" si="31"/>
        <v>1.0000000000000002</v>
      </c>
      <c r="K979" s="197">
        <v>384.70000000000005</v>
      </c>
      <c r="L979" s="199" t="s">
        <v>634</v>
      </c>
    </row>
    <row r="980" spans="1:12" hidden="1">
      <c r="A980" s="191">
        <v>979</v>
      </c>
      <c r="B980" s="192" t="s">
        <v>1718</v>
      </c>
      <c r="C980" s="193" t="s">
        <v>2819</v>
      </c>
      <c r="D980" s="193" t="s">
        <v>2820</v>
      </c>
      <c r="E980" s="193">
        <v>2</v>
      </c>
      <c r="F980" s="194">
        <v>218.4</v>
      </c>
      <c r="G980" s="195">
        <v>436.8</v>
      </c>
      <c r="H980" s="196">
        <f t="shared" si="30"/>
        <v>0</v>
      </c>
      <c r="I980" s="197">
        <v>0</v>
      </c>
      <c r="J980" s="198">
        <f t="shared" si="31"/>
        <v>2</v>
      </c>
      <c r="K980" s="197">
        <v>436.8</v>
      </c>
      <c r="L980" s="199" t="s">
        <v>634</v>
      </c>
    </row>
    <row r="981" spans="1:12" hidden="1">
      <c r="A981" s="191">
        <v>980</v>
      </c>
      <c r="B981" s="192" t="s">
        <v>187</v>
      </c>
      <c r="C981" s="193" t="s">
        <v>2821</v>
      </c>
      <c r="D981" s="193" t="s">
        <v>2822</v>
      </c>
      <c r="E981" s="193">
        <v>2</v>
      </c>
      <c r="F981" s="194">
        <v>218.4</v>
      </c>
      <c r="G981" s="195">
        <v>436.8</v>
      </c>
      <c r="H981" s="196">
        <f t="shared" si="30"/>
        <v>0</v>
      </c>
      <c r="I981" s="197">
        <v>0</v>
      </c>
      <c r="J981" s="198">
        <f t="shared" si="31"/>
        <v>2</v>
      </c>
      <c r="K981" s="197">
        <v>436.8</v>
      </c>
      <c r="L981" s="199" t="s">
        <v>634</v>
      </c>
    </row>
    <row r="982" spans="1:12" hidden="1">
      <c r="A982" s="191">
        <v>981</v>
      </c>
      <c r="B982" s="192" t="s">
        <v>1721</v>
      </c>
      <c r="C982" s="193" t="s">
        <v>2823</v>
      </c>
      <c r="D982" s="193" t="s">
        <v>2824</v>
      </c>
      <c r="E982" s="193">
        <v>4</v>
      </c>
      <c r="F982" s="194">
        <v>220.4</v>
      </c>
      <c r="G982" s="195">
        <v>881.6</v>
      </c>
      <c r="H982" s="196">
        <f t="shared" si="30"/>
        <v>0</v>
      </c>
      <c r="I982" s="197">
        <v>0</v>
      </c>
      <c r="J982" s="198">
        <f t="shared" si="31"/>
        <v>4</v>
      </c>
      <c r="K982" s="197">
        <v>881.6</v>
      </c>
      <c r="L982" s="199" t="s">
        <v>634</v>
      </c>
    </row>
    <row r="983" spans="1:12" hidden="1">
      <c r="A983" s="191">
        <v>982</v>
      </c>
      <c r="B983" s="192" t="s">
        <v>190</v>
      </c>
      <c r="C983" s="193" t="s">
        <v>2825</v>
      </c>
      <c r="D983" s="193" t="s">
        <v>2826</v>
      </c>
      <c r="E983" s="193">
        <v>4</v>
      </c>
      <c r="F983" s="194">
        <v>107.7</v>
      </c>
      <c r="G983" s="195">
        <v>430.8</v>
      </c>
      <c r="H983" s="196">
        <f t="shared" si="30"/>
        <v>0</v>
      </c>
      <c r="I983" s="197">
        <v>0</v>
      </c>
      <c r="J983" s="198">
        <f t="shared" si="31"/>
        <v>4</v>
      </c>
      <c r="K983" s="197">
        <v>430.8</v>
      </c>
      <c r="L983" s="199" t="s">
        <v>634</v>
      </c>
    </row>
    <row r="984" spans="1:12" hidden="1">
      <c r="A984" s="191">
        <v>983</v>
      </c>
      <c r="B984" s="192" t="s">
        <v>1724</v>
      </c>
      <c r="C984" s="193" t="s">
        <v>2827</v>
      </c>
      <c r="D984" s="193" t="s">
        <v>2828</v>
      </c>
      <c r="E984" s="193">
        <v>4</v>
      </c>
      <c r="F984" s="194">
        <v>110.5</v>
      </c>
      <c r="G984" s="195">
        <v>442</v>
      </c>
      <c r="H984" s="196">
        <f t="shared" si="30"/>
        <v>0</v>
      </c>
      <c r="I984" s="197">
        <v>0</v>
      </c>
      <c r="J984" s="198">
        <f t="shared" si="31"/>
        <v>4</v>
      </c>
      <c r="K984" s="197">
        <v>442</v>
      </c>
      <c r="L984" s="199" t="s">
        <v>634</v>
      </c>
    </row>
    <row r="985" spans="1:12" hidden="1">
      <c r="A985" s="191">
        <v>984</v>
      </c>
      <c r="B985" s="192" t="s">
        <v>1727</v>
      </c>
      <c r="C985" s="193" t="s">
        <v>2829</v>
      </c>
      <c r="D985" s="193" t="s">
        <v>2830</v>
      </c>
      <c r="E985" s="193">
        <v>56</v>
      </c>
      <c r="F985" s="194">
        <v>55</v>
      </c>
      <c r="G985" s="195">
        <v>3080</v>
      </c>
      <c r="H985" s="196">
        <f t="shared" si="30"/>
        <v>0</v>
      </c>
      <c r="I985" s="197">
        <v>0</v>
      </c>
      <c r="J985" s="198">
        <f t="shared" si="31"/>
        <v>56</v>
      </c>
      <c r="K985" s="197">
        <v>3080</v>
      </c>
      <c r="L985" s="199" t="s">
        <v>634</v>
      </c>
    </row>
    <row r="986" spans="1:12" hidden="1">
      <c r="A986" s="191">
        <v>985</v>
      </c>
      <c r="B986" s="192" t="s">
        <v>193</v>
      </c>
      <c r="C986" s="193" t="s">
        <v>2831</v>
      </c>
      <c r="D986" s="193" t="s">
        <v>2832</v>
      </c>
      <c r="E986" s="193">
        <v>2</v>
      </c>
      <c r="F986" s="194">
        <v>48.2</v>
      </c>
      <c r="G986" s="195">
        <v>96.4</v>
      </c>
      <c r="H986" s="196">
        <f t="shared" si="30"/>
        <v>0</v>
      </c>
      <c r="I986" s="197">
        <v>0</v>
      </c>
      <c r="J986" s="198">
        <f t="shared" si="31"/>
        <v>2</v>
      </c>
      <c r="K986" s="197">
        <v>96.4</v>
      </c>
      <c r="L986" s="199" t="s">
        <v>634</v>
      </c>
    </row>
    <row r="987" spans="1:12" hidden="1">
      <c r="A987" s="191">
        <v>986</v>
      </c>
      <c r="B987" s="192" t="s">
        <v>196</v>
      </c>
      <c r="C987" s="193" t="s">
        <v>2833</v>
      </c>
      <c r="D987" s="193" t="s">
        <v>2834</v>
      </c>
      <c r="E987" s="193">
        <v>2</v>
      </c>
      <c r="F987" s="194">
        <v>51</v>
      </c>
      <c r="G987" s="195">
        <v>102</v>
      </c>
      <c r="H987" s="196">
        <f t="shared" si="30"/>
        <v>0</v>
      </c>
      <c r="I987" s="197">
        <v>0</v>
      </c>
      <c r="J987" s="198">
        <f t="shared" si="31"/>
        <v>2</v>
      </c>
      <c r="K987" s="197">
        <v>102</v>
      </c>
      <c r="L987" s="199" t="s">
        <v>634</v>
      </c>
    </row>
    <row r="988" spans="1:12" hidden="1">
      <c r="A988" s="191">
        <v>987</v>
      </c>
      <c r="B988" s="192" t="s">
        <v>199</v>
      </c>
      <c r="C988" s="193" t="s">
        <v>2835</v>
      </c>
      <c r="D988" s="193" t="s">
        <v>2836</v>
      </c>
      <c r="E988" s="193">
        <v>2</v>
      </c>
      <c r="F988" s="194">
        <v>54.3</v>
      </c>
      <c r="G988" s="195">
        <v>108.6</v>
      </c>
      <c r="H988" s="196">
        <f t="shared" si="30"/>
        <v>0</v>
      </c>
      <c r="I988" s="197">
        <v>0</v>
      </c>
      <c r="J988" s="198">
        <f t="shared" si="31"/>
        <v>2</v>
      </c>
      <c r="K988" s="197">
        <v>108.6</v>
      </c>
      <c r="L988" s="199" t="s">
        <v>634</v>
      </c>
    </row>
    <row r="989" spans="1:12" hidden="1">
      <c r="A989" s="191">
        <v>988</v>
      </c>
      <c r="B989" s="192" t="s">
        <v>1730</v>
      </c>
      <c r="C989" s="193" t="s">
        <v>2837</v>
      </c>
      <c r="D989" s="193" t="s">
        <v>2838</v>
      </c>
      <c r="E989" s="193">
        <v>2</v>
      </c>
      <c r="F989" s="194">
        <v>55.3</v>
      </c>
      <c r="G989" s="195">
        <v>110.6</v>
      </c>
      <c r="H989" s="196">
        <f t="shared" si="30"/>
        <v>0</v>
      </c>
      <c r="I989" s="197">
        <v>0</v>
      </c>
      <c r="J989" s="198">
        <f t="shared" si="31"/>
        <v>2</v>
      </c>
      <c r="K989" s="197">
        <v>110.6</v>
      </c>
      <c r="L989" s="199" t="s">
        <v>634</v>
      </c>
    </row>
    <row r="990" spans="1:12" hidden="1">
      <c r="A990" s="191">
        <v>989</v>
      </c>
      <c r="B990" s="192" t="s">
        <v>202</v>
      </c>
      <c r="C990" s="193" t="s">
        <v>2839</v>
      </c>
      <c r="D990" s="193" t="s">
        <v>2840</v>
      </c>
      <c r="E990" s="193">
        <v>2</v>
      </c>
      <c r="F990" s="194">
        <v>37.299999999999997</v>
      </c>
      <c r="G990" s="195">
        <v>74.599999999999994</v>
      </c>
      <c r="H990" s="196">
        <f t="shared" si="30"/>
        <v>0</v>
      </c>
      <c r="I990" s="197">
        <v>0</v>
      </c>
      <c r="J990" s="198">
        <f t="shared" si="31"/>
        <v>2</v>
      </c>
      <c r="K990" s="197">
        <v>74.599999999999994</v>
      </c>
      <c r="L990" s="199" t="s">
        <v>634</v>
      </c>
    </row>
    <row r="991" spans="1:12" hidden="1">
      <c r="A991" s="191">
        <v>990</v>
      </c>
      <c r="B991" s="192" t="s">
        <v>1733</v>
      </c>
      <c r="C991" s="193" t="s">
        <v>2841</v>
      </c>
      <c r="D991" s="193" t="s">
        <v>2842</v>
      </c>
      <c r="E991" s="193">
        <v>4</v>
      </c>
      <c r="F991" s="194">
        <v>35.700000000000003</v>
      </c>
      <c r="G991" s="195">
        <v>142.80000000000001</v>
      </c>
      <c r="H991" s="196">
        <f t="shared" si="30"/>
        <v>0</v>
      </c>
      <c r="I991" s="197">
        <v>0</v>
      </c>
      <c r="J991" s="198">
        <f t="shared" si="31"/>
        <v>4</v>
      </c>
      <c r="K991" s="197">
        <v>142.80000000000001</v>
      </c>
      <c r="L991" s="199" t="s">
        <v>634</v>
      </c>
    </row>
    <row r="992" spans="1:12" hidden="1">
      <c r="A992" s="191">
        <v>991</v>
      </c>
      <c r="B992" s="192" t="s">
        <v>1736</v>
      </c>
      <c r="C992" s="193" t="s">
        <v>2843</v>
      </c>
      <c r="D992" s="193" t="s">
        <v>2844</v>
      </c>
      <c r="E992" s="193">
        <v>2</v>
      </c>
      <c r="F992" s="194">
        <v>29.5</v>
      </c>
      <c r="G992" s="195">
        <v>59</v>
      </c>
      <c r="H992" s="196">
        <f t="shared" si="30"/>
        <v>0</v>
      </c>
      <c r="I992" s="197">
        <v>0</v>
      </c>
      <c r="J992" s="198">
        <f t="shared" si="31"/>
        <v>2</v>
      </c>
      <c r="K992" s="197">
        <v>59</v>
      </c>
      <c r="L992" s="199" t="s">
        <v>634</v>
      </c>
    </row>
    <row r="993" spans="1:12" hidden="1">
      <c r="A993" s="191">
        <v>992</v>
      </c>
      <c r="B993" s="192" t="s">
        <v>205</v>
      </c>
      <c r="C993" s="193" t="s">
        <v>2845</v>
      </c>
      <c r="D993" s="193" t="s">
        <v>2846</v>
      </c>
      <c r="E993" s="193">
        <v>2</v>
      </c>
      <c r="F993" s="194">
        <v>24.7</v>
      </c>
      <c r="G993" s="195">
        <v>49.4</v>
      </c>
      <c r="H993" s="196">
        <f t="shared" si="30"/>
        <v>0</v>
      </c>
      <c r="I993" s="197">
        <v>0</v>
      </c>
      <c r="J993" s="198">
        <f t="shared" si="31"/>
        <v>2</v>
      </c>
      <c r="K993" s="197">
        <v>49.4</v>
      </c>
      <c r="L993" s="199" t="s">
        <v>634</v>
      </c>
    </row>
    <row r="994" spans="1:12" hidden="1">
      <c r="A994" s="191">
        <v>993</v>
      </c>
      <c r="B994" s="192" t="s">
        <v>1739</v>
      </c>
      <c r="C994" s="193" t="s">
        <v>2847</v>
      </c>
      <c r="D994" s="193" t="s">
        <v>2848</v>
      </c>
      <c r="E994" s="193">
        <v>4</v>
      </c>
      <c r="F994" s="194">
        <v>222</v>
      </c>
      <c r="G994" s="195">
        <v>888</v>
      </c>
      <c r="H994" s="196">
        <f t="shared" si="30"/>
        <v>0</v>
      </c>
      <c r="I994" s="197">
        <v>0</v>
      </c>
      <c r="J994" s="198">
        <f t="shared" si="31"/>
        <v>4</v>
      </c>
      <c r="K994" s="197">
        <v>888</v>
      </c>
      <c r="L994" s="199" t="s">
        <v>634</v>
      </c>
    </row>
    <row r="995" spans="1:12" hidden="1">
      <c r="A995" s="191">
        <v>994</v>
      </c>
      <c r="B995" s="192" t="s">
        <v>1742</v>
      </c>
      <c r="C995" s="193" t="s">
        <v>2849</v>
      </c>
      <c r="D995" s="193" t="s">
        <v>2850</v>
      </c>
      <c r="E995" s="193">
        <v>2</v>
      </c>
      <c r="F995" s="194">
        <v>224.3</v>
      </c>
      <c r="G995" s="195">
        <v>448.6</v>
      </c>
      <c r="H995" s="196">
        <f t="shared" si="30"/>
        <v>0</v>
      </c>
      <c r="I995" s="197">
        <v>0</v>
      </c>
      <c r="J995" s="198">
        <f t="shared" si="31"/>
        <v>2</v>
      </c>
      <c r="K995" s="197">
        <v>448.6</v>
      </c>
      <c r="L995" s="199" t="s">
        <v>634</v>
      </c>
    </row>
    <row r="996" spans="1:12" hidden="1">
      <c r="A996" s="191">
        <v>995</v>
      </c>
      <c r="B996" s="192" t="s">
        <v>1745</v>
      </c>
      <c r="C996" s="193" t="s">
        <v>2851</v>
      </c>
      <c r="D996" s="193" t="s">
        <v>2852</v>
      </c>
      <c r="E996" s="193">
        <v>2</v>
      </c>
      <c r="F996" s="194">
        <v>224.3</v>
      </c>
      <c r="G996" s="195">
        <v>448.6</v>
      </c>
      <c r="H996" s="196">
        <f t="shared" si="30"/>
        <v>0</v>
      </c>
      <c r="I996" s="197">
        <v>0</v>
      </c>
      <c r="J996" s="198">
        <f t="shared" si="31"/>
        <v>2</v>
      </c>
      <c r="K996" s="197">
        <v>448.6</v>
      </c>
      <c r="L996" s="199" t="s">
        <v>634</v>
      </c>
    </row>
    <row r="997" spans="1:12" hidden="1">
      <c r="A997" s="191">
        <v>996</v>
      </c>
      <c r="B997" s="192" t="s">
        <v>1748</v>
      </c>
      <c r="C997" s="193" t="s">
        <v>2853</v>
      </c>
      <c r="D997" s="193" t="s">
        <v>2854</v>
      </c>
      <c r="E997" s="193">
        <v>1</v>
      </c>
      <c r="F997" s="194">
        <v>277.10000000000002</v>
      </c>
      <c r="G997" s="195">
        <v>277.10000000000002</v>
      </c>
      <c r="H997" s="196">
        <f t="shared" si="30"/>
        <v>0</v>
      </c>
      <c r="I997" s="197">
        <v>0</v>
      </c>
      <c r="J997" s="198">
        <f t="shared" si="31"/>
        <v>1</v>
      </c>
      <c r="K997" s="197">
        <v>277.10000000000002</v>
      </c>
      <c r="L997" s="199" t="s">
        <v>634</v>
      </c>
    </row>
    <row r="998" spans="1:12" hidden="1">
      <c r="A998" s="191">
        <v>997</v>
      </c>
      <c r="B998" s="192" t="s">
        <v>1751</v>
      </c>
      <c r="C998" s="193" t="s">
        <v>2855</v>
      </c>
      <c r="D998" s="193" t="s">
        <v>2856</v>
      </c>
      <c r="E998" s="193">
        <v>1</v>
      </c>
      <c r="F998" s="194">
        <v>427.4</v>
      </c>
      <c r="G998" s="195">
        <v>427.4</v>
      </c>
      <c r="H998" s="196">
        <f t="shared" si="30"/>
        <v>0</v>
      </c>
      <c r="I998" s="197">
        <v>0</v>
      </c>
      <c r="J998" s="198">
        <f t="shared" si="31"/>
        <v>1</v>
      </c>
      <c r="K998" s="197">
        <v>427.4</v>
      </c>
      <c r="L998" s="199" t="s">
        <v>634</v>
      </c>
    </row>
    <row r="999" spans="1:12" hidden="1">
      <c r="A999" s="191">
        <v>998</v>
      </c>
      <c r="B999" s="192" t="s">
        <v>1754</v>
      </c>
      <c r="C999" s="193" t="s">
        <v>2857</v>
      </c>
      <c r="D999" s="193" t="s">
        <v>2858</v>
      </c>
      <c r="E999" s="193">
        <v>2</v>
      </c>
      <c r="F999" s="194">
        <v>322.89999999999998</v>
      </c>
      <c r="G999" s="195">
        <v>645.79999999999995</v>
      </c>
      <c r="H999" s="196">
        <f t="shared" si="30"/>
        <v>0</v>
      </c>
      <c r="I999" s="197">
        <v>0</v>
      </c>
      <c r="J999" s="198">
        <f t="shared" si="31"/>
        <v>2</v>
      </c>
      <c r="K999" s="197">
        <v>645.79999999999995</v>
      </c>
      <c r="L999" s="199" t="s">
        <v>634</v>
      </c>
    </row>
    <row r="1000" spans="1:12" hidden="1">
      <c r="A1000" s="191">
        <v>999</v>
      </c>
      <c r="B1000" s="192" t="s">
        <v>208</v>
      </c>
      <c r="C1000" s="193" t="s">
        <v>2859</v>
      </c>
      <c r="D1000" s="193" t="s">
        <v>2860</v>
      </c>
      <c r="E1000" s="193">
        <v>2</v>
      </c>
      <c r="F1000" s="194">
        <v>473.1</v>
      </c>
      <c r="G1000" s="195">
        <v>946.2</v>
      </c>
      <c r="H1000" s="196">
        <f t="shared" si="30"/>
        <v>0</v>
      </c>
      <c r="I1000" s="197">
        <v>0</v>
      </c>
      <c r="J1000" s="198">
        <f t="shared" si="31"/>
        <v>2</v>
      </c>
      <c r="K1000" s="197">
        <v>946.2</v>
      </c>
      <c r="L1000" s="199" t="s">
        <v>634</v>
      </c>
    </row>
    <row r="1001" spans="1:12" hidden="1">
      <c r="A1001" s="191">
        <v>1000</v>
      </c>
      <c r="B1001" s="192" t="s">
        <v>437</v>
      </c>
      <c r="C1001" s="193" t="s">
        <v>2861</v>
      </c>
      <c r="D1001" s="193" t="s">
        <v>2862</v>
      </c>
      <c r="E1001" s="193">
        <v>2</v>
      </c>
      <c r="F1001" s="194">
        <v>60.6</v>
      </c>
      <c r="G1001" s="195">
        <v>121.2</v>
      </c>
      <c r="H1001" s="196">
        <f t="shared" si="30"/>
        <v>0</v>
      </c>
      <c r="I1001" s="197">
        <v>0</v>
      </c>
      <c r="J1001" s="198">
        <f t="shared" si="31"/>
        <v>2</v>
      </c>
      <c r="K1001" s="197">
        <v>121.2</v>
      </c>
      <c r="L1001" s="199" t="s">
        <v>833</v>
      </c>
    </row>
    <row r="1002" spans="1:12" hidden="1">
      <c r="A1002" s="191">
        <v>1001</v>
      </c>
      <c r="B1002" s="192" t="s">
        <v>1757</v>
      </c>
      <c r="C1002" s="193" t="s">
        <v>2863</v>
      </c>
      <c r="D1002" s="193" t="s">
        <v>2864</v>
      </c>
      <c r="E1002" s="193">
        <v>2</v>
      </c>
      <c r="F1002" s="194">
        <v>60.6</v>
      </c>
      <c r="G1002" s="195">
        <v>121.2</v>
      </c>
      <c r="H1002" s="196">
        <f t="shared" si="30"/>
        <v>0</v>
      </c>
      <c r="I1002" s="197">
        <v>0</v>
      </c>
      <c r="J1002" s="198">
        <f t="shared" si="31"/>
        <v>2</v>
      </c>
      <c r="K1002" s="197">
        <v>121.2</v>
      </c>
      <c r="L1002" s="199" t="s">
        <v>833</v>
      </c>
    </row>
    <row r="1003" spans="1:12" hidden="1">
      <c r="A1003" s="191">
        <v>1002</v>
      </c>
      <c r="B1003" s="192" t="s">
        <v>1760</v>
      </c>
      <c r="C1003" s="193" t="s">
        <v>2865</v>
      </c>
      <c r="D1003" s="193" t="s">
        <v>2866</v>
      </c>
      <c r="E1003" s="193">
        <v>24</v>
      </c>
      <c r="F1003" s="194">
        <v>28.9</v>
      </c>
      <c r="G1003" s="195">
        <v>693.59999999999991</v>
      </c>
      <c r="H1003" s="196">
        <f t="shared" si="30"/>
        <v>0</v>
      </c>
      <c r="I1003" s="197">
        <v>0</v>
      </c>
      <c r="J1003" s="198">
        <f t="shared" si="31"/>
        <v>23.999999999999996</v>
      </c>
      <c r="K1003" s="197">
        <v>693.59999999999991</v>
      </c>
      <c r="L1003" s="199" t="s">
        <v>833</v>
      </c>
    </row>
    <row r="1004" spans="1:12" hidden="1">
      <c r="A1004" s="191">
        <v>1003</v>
      </c>
      <c r="B1004" s="192" t="s">
        <v>211</v>
      </c>
      <c r="C1004" s="193" t="s">
        <v>2867</v>
      </c>
      <c r="D1004" s="193" t="s">
        <v>2868</v>
      </c>
      <c r="E1004" s="193">
        <v>3</v>
      </c>
      <c r="F1004" s="194">
        <v>45.9</v>
      </c>
      <c r="G1004" s="195">
        <v>137.69999999999999</v>
      </c>
      <c r="H1004" s="196">
        <f t="shared" si="30"/>
        <v>0</v>
      </c>
      <c r="I1004" s="197">
        <v>0</v>
      </c>
      <c r="J1004" s="198">
        <f t="shared" si="31"/>
        <v>3</v>
      </c>
      <c r="K1004" s="197">
        <v>137.69999999999999</v>
      </c>
      <c r="L1004" s="199" t="s">
        <v>833</v>
      </c>
    </row>
    <row r="1005" spans="1:12" hidden="1">
      <c r="A1005" s="191">
        <v>1004</v>
      </c>
      <c r="B1005" s="192" t="s">
        <v>214</v>
      </c>
      <c r="C1005" s="193" t="s">
        <v>2869</v>
      </c>
      <c r="D1005" s="193" t="s">
        <v>2870</v>
      </c>
      <c r="E1005" s="193">
        <v>3</v>
      </c>
      <c r="F1005" s="194">
        <v>36</v>
      </c>
      <c r="G1005" s="195">
        <v>108</v>
      </c>
      <c r="H1005" s="196">
        <f t="shared" si="30"/>
        <v>0</v>
      </c>
      <c r="I1005" s="197">
        <v>0</v>
      </c>
      <c r="J1005" s="198">
        <f t="shared" si="31"/>
        <v>3</v>
      </c>
      <c r="K1005" s="197">
        <v>108</v>
      </c>
      <c r="L1005" s="199" t="s">
        <v>833</v>
      </c>
    </row>
    <row r="1006" spans="1:12" hidden="1">
      <c r="A1006" s="191">
        <v>1005</v>
      </c>
      <c r="B1006" s="192" t="s">
        <v>217</v>
      </c>
      <c r="C1006" s="193" t="s">
        <v>2871</v>
      </c>
      <c r="D1006" s="193" t="s">
        <v>2872</v>
      </c>
      <c r="E1006" s="193">
        <v>4</v>
      </c>
      <c r="F1006" s="194">
        <v>9.4</v>
      </c>
      <c r="G1006" s="195">
        <v>37.6</v>
      </c>
      <c r="H1006" s="196">
        <f t="shared" si="30"/>
        <v>0</v>
      </c>
      <c r="I1006" s="197">
        <v>0</v>
      </c>
      <c r="J1006" s="198">
        <f t="shared" si="31"/>
        <v>4</v>
      </c>
      <c r="K1006" s="197">
        <v>37.6</v>
      </c>
      <c r="L1006" s="199" t="s">
        <v>833</v>
      </c>
    </row>
    <row r="1007" spans="1:12" hidden="1">
      <c r="A1007" s="191">
        <v>1006</v>
      </c>
      <c r="B1007" s="192" t="s">
        <v>220</v>
      </c>
      <c r="C1007" s="193" t="s">
        <v>2873</v>
      </c>
      <c r="D1007" s="193" t="s">
        <v>2874</v>
      </c>
      <c r="E1007" s="193">
        <v>4</v>
      </c>
      <c r="F1007" s="194">
        <v>8.8000000000000007</v>
      </c>
      <c r="G1007" s="195">
        <v>35.200000000000003</v>
      </c>
      <c r="H1007" s="196">
        <f t="shared" si="30"/>
        <v>0</v>
      </c>
      <c r="I1007" s="197">
        <v>0</v>
      </c>
      <c r="J1007" s="198">
        <f t="shared" si="31"/>
        <v>4</v>
      </c>
      <c r="K1007" s="197">
        <v>35.200000000000003</v>
      </c>
      <c r="L1007" s="199" t="s">
        <v>833</v>
      </c>
    </row>
    <row r="1008" spans="1:12" hidden="1">
      <c r="A1008" s="191">
        <v>1007</v>
      </c>
      <c r="B1008" s="192" t="s">
        <v>223</v>
      </c>
      <c r="C1008" s="193" t="s">
        <v>2875</v>
      </c>
      <c r="D1008" s="193" t="s">
        <v>2876</v>
      </c>
      <c r="E1008" s="193">
        <v>28</v>
      </c>
      <c r="F1008" s="194">
        <v>10.9</v>
      </c>
      <c r="G1008" s="195">
        <v>305.2</v>
      </c>
      <c r="H1008" s="196">
        <f t="shared" si="30"/>
        <v>0</v>
      </c>
      <c r="I1008" s="197">
        <v>0</v>
      </c>
      <c r="J1008" s="198">
        <f t="shared" si="31"/>
        <v>27.999999999999996</v>
      </c>
      <c r="K1008" s="197">
        <v>305.2</v>
      </c>
      <c r="L1008" s="199" t="s">
        <v>833</v>
      </c>
    </row>
    <row r="1009" spans="1:12" hidden="1">
      <c r="A1009" s="191">
        <v>1008</v>
      </c>
      <c r="B1009" s="192" t="s">
        <v>226</v>
      </c>
      <c r="C1009" s="193" t="s">
        <v>2877</v>
      </c>
      <c r="D1009" s="193" t="s">
        <v>2878</v>
      </c>
      <c r="E1009" s="193">
        <v>4</v>
      </c>
      <c r="F1009" s="194">
        <v>10.4</v>
      </c>
      <c r="G1009" s="195">
        <v>41.6</v>
      </c>
      <c r="H1009" s="196">
        <f t="shared" si="30"/>
        <v>0</v>
      </c>
      <c r="I1009" s="197">
        <v>0</v>
      </c>
      <c r="J1009" s="198">
        <f t="shared" si="31"/>
        <v>4</v>
      </c>
      <c r="K1009" s="197">
        <v>41.6</v>
      </c>
      <c r="L1009" s="199" t="s">
        <v>833</v>
      </c>
    </row>
    <row r="1010" spans="1:12" hidden="1">
      <c r="A1010" s="191">
        <v>1009</v>
      </c>
      <c r="B1010" s="192" t="s">
        <v>229</v>
      </c>
      <c r="C1010" s="193" t="s">
        <v>2879</v>
      </c>
      <c r="D1010" s="193" t="s">
        <v>2880</v>
      </c>
      <c r="E1010" s="193">
        <v>24</v>
      </c>
      <c r="F1010" s="194">
        <v>8.8000000000000007</v>
      </c>
      <c r="G1010" s="195">
        <v>211.20000000000002</v>
      </c>
      <c r="H1010" s="196">
        <f t="shared" si="30"/>
        <v>0</v>
      </c>
      <c r="I1010" s="197">
        <v>0</v>
      </c>
      <c r="J1010" s="198">
        <f t="shared" si="31"/>
        <v>24</v>
      </c>
      <c r="K1010" s="197">
        <v>211.20000000000002</v>
      </c>
      <c r="L1010" s="199" t="s">
        <v>833</v>
      </c>
    </row>
    <row r="1011" spans="1:12" hidden="1">
      <c r="A1011" s="191">
        <v>1010</v>
      </c>
      <c r="B1011" s="192" t="s">
        <v>232</v>
      </c>
      <c r="C1011" s="193" t="s">
        <v>2881</v>
      </c>
      <c r="D1011" s="193" t="s">
        <v>2882</v>
      </c>
      <c r="E1011" s="193">
        <v>24</v>
      </c>
      <c r="F1011" s="194">
        <v>10.5</v>
      </c>
      <c r="G1011" s="195">
        <v>252</v>
      </c>
      <c r="H1011" s="196">
        <f t="shared" si="30"/>
        <v>0</v>
      </c>
      <c r="I1011" s="197">
        <v>0</v>
      </c>
      <c r="J1011" s="198">
        <f t="shared" si="31"/>
        <v>24</v>
      </c>
      <c r="K1011" s="197">
        <v>252</v>
      </c>
      <c r="L1011" s="199" t="s">
        <v>833</v>
      </c>
    </row>
    <row r="1012" spans="1:12" hidden="1">
      <c r="A1012" s="191">
        <v>1011</v>
      </c>
      <c r="B1012" s="192" t="s">
        <v>235</v>
      </c>
      <c r="C1012" s="193" t="s">
        <v>2883</v>
      </c>
      <c r="D1012" s="193" t="s">
        <v>2884</v>
      </c>
      <c r="E1012" s="193">
        <v>26</v>
      </c>
      <c r="F1012" s="194">
        <v>1471.5</v>
      </c>
      <c r="G1012" s="195">
        <v>38259</v>
      </c>
      <c r="H1012" s="196">
        <f t="shared" si="30"/>
        <v>26</v>
      </c>
      <c r="I1012" s="197">
        <v>38259</v>
      </c>
      <c r="J1012" s="198">
        <f t="shared" si="31"/>
        <v>0</v>
      </c>
      <c r="K1012" s="197">
        <v>0</v>
      </c>
      <c r="L1012" s="199" t="s">
        <v>639</v>
      </c>
    </row>
    <row r="1013" spans="1:12">
      <c r="A1013" s="191">
        <v>1012</v>
      </c>
      <c r="B1013" s="192" t="s">
        <v>238</v>
      </c>
      <c r="C1013" s="193" t="s">
        <v>2885</v>
      </c>
      <c r="D1013" s="193" t="s">
        <v>2886</v>
      </c>
      <c r="E1013" s="193">
        <v>256</v>
      </c>
      <c r="F1013" s="194">
        <v>1.6</v>
      </c>
      <c r="G1013" s="195">
        <v>409.6</v>
      </c>
      <c r="H1013" s="196">
        <f t="shared" si="30"/>
        <v>256</v>
      </c>
      <c r="I1013" s="197">
        <v>409.6</v>
      </c>
      <c r="J1013" s="198">
        <f t="shared" si="31"/>
        <v>0</v>
      </c>
      <c r="K1013" s="197">
        <v>0</v>
      </c>
      <c r="L1013" s="200" t="s">
        <v>880</v>
      </c>
    </row>
    <row r="1014" spans="1:12" hidden="1">
      <c r="A1014" s="191">
        <v>1013</v>
      </c>
      <c r="B1014" s="192" t="s">
        <v>241</v>
      </c>
      <c r="C1014" s="193" t="s">
        <v>2887</v>
      </c>
      <c r="D1014" s="193" t="s">
        <v>2888</v>
      </c>
      <c r="E1014" s="193">
        <v>24</v>
      </c>
      <c r="F1014" s="194">
        <v>1</v>
      </c>
      <c r="G1014" s="195">
        <v>24</v>
      </c>
      <c r="H1014" s="196">
        <f t="shared" si="30"/>
        <v>0</v>
      </c>
      <c r="I1014" s="197">
        <v>0</v>
      </c>
      <c r="J1014" s="198">
        <f t="shared" si="31"/>
        <v>24</v>
      </c>
      <c r="K1014" s="197">
        <v>24</v>
      </c>
      <c r="L1014" s="202" t="s">
        <v>634</v>
      </c>
    </row>
    <row r="1015" spans="1:12" hidden="1">
      <c r="A1015" s="191">
        <v>1014</v>
      </c>
      <c r="B1015" s="192" t="s">
        <v>244</v>
      </c>
      <c r="C1015" s="193" t="s">
        <v>2889</v>
      </c>
      <c r="D1015" s="193" t="s">
        <v>2890</v>
      </c>
      <c r="E1015" s="193">
        <v>16</v>
      </c>
      <c r="F1015" s="194">
        <v>47.7</v>
      </c>
      <c r="G1015" s="195">
        <v>763.2</v>
      </c>
      <c r="H1015" s="196">
        <f t="shared" si="30"/>
        <v>0</v>
      </c>
      <c r="I1015" s="197">
        <v>0</v>
      </c>
      <c r="J1015" s="198">
        <f t="shared" si="31"/>
        <v>16</v>
      </c>
      <c r="K1015" s="197">
        <v>763.2</v>
      </c>
      <c r="L1015" s="200" t="s">
        <v>1012</v>
      </c>
    </row>
    <row r="1016" spans="1:12" hidden="1">
      <c r="A1016" s="191">
        <v>1015</v>
      </c>
      <c r="B1016" s="192" t="s">
        <v>35</v>
      </c>
      <c r="C1016" s="193" t="s">
        <v>2891</v>
      </c>
      <c r="D1016" s="193" t="s">
        <v>2892</v>
      </c>
      <c r="E1016" s="193">
        <v>15</v>
      </c>
      <c r="F1016" s="194">
        <v>45.5</v>
      </c>
      <c r="G1016" s="195">
        <v>682.5</v>
      </c>
      <c r="H1016" s="196">
        <f t="shared" si="30"/>
        <v>0</v>
      </c>
      <c r="I1016" s="197">
        <v>0</v>
      </c>
      <c r="J1016" s="198">
        <f t="shared" si="31"/>
        <v>15</v>
      </c>
      <c r="K1016" s="197">
        <v>682.5</v>
      </c>
      <c r="L1016" s="199" t="s">
        <v>634</v>
      </c>
    </row>
    <row r="1017" spans="1:12" hidden="1">
      <c r="A1017" s="191">
        <v>1016</v>
      </c>
      <c r="B1017" s="192" t="s">
        <v>36</v>
      </c>
      <c r="C1017" s="193" t="s">
        <v>2893</v>
      </c>
      <c r="D1017" s="193" t="s">
        <v>2894</v>
      </c>
      <c r="E1017" s="193">
        <v>1</v>
      </c>
      <c r="F1017" s="194">
        <v>49.7</v>
      </c>
      <c r="G1017" s="195">
        <v>49.7</v>
      </c>
      <c r="H1017" s="196">
        <f t="shared" si="30"/>
        <v>0</v>
      </c>
      <c r="I1017" s="197">
        <v>0</v>
      </c>
      <c r="J1017" s="198">
        <f t="shared" si="31"/>
        <v>1</v>
      </c>
      <c r="K1017" s="197">
        <v>49.7</v>
      </c>
      <c r="L1017" s="199" t="s">
        <v>634</v>
      </c>
    </row>
    <row r="1018" spans="1:12" hidden="1">
      <c r="A1018" s="191">
        <v>1017</v>
      </c>
      <c r="B1018" s="192" t="s">
        <v>37</v>
      </c>
      <c r="C1018" s="193" t="s">
        <v>2895</v>
      </c>
      <c r="D1018" s="193" t="s">
        <v>2896</v>
      </c>
      <c r="E1018" s="193">
        <v>1</v>
      </c>
      <c r="F1018" s="194">
        <v>70.599999999999994</v>
      </c>
      <c r="G1018" s="195">
        <v>70.599999999999994</v>
      </c>
      <c r="H1018" s="196">
        <f t="shared" si="30"/>
        <v>0</v>
      </c>
      <c r="I1018" s="197">
        <v>0</v>
      </c>
      <c r="J1018" s="198">
        <f t="shared" si="31"/>
        <v>1</v>
      </c>
      <c r="K1018" s="197">
        <v>70.599999999999994</v>
      </c>
      <c r="L1018" s="199" t="s">
        <v>634</v>
      </c>
    </row>
    <row r="1019" spans="1:12" hidden="1">
      <c r="A1019" s="191">
        <v>1018</v>
      </c>
      <c r="B1019" s="192" t="s">
        <v>38</v>
      </c>
      <c r="C1019" s="193" t="s">
        <v>2897</v>
      </c>
      <c r="D1019" s="193" t="s">
        <v>2898</v>
      </c>
      <c r="E1019" s="193">
        <v>1</v>
      </c>
      <c r="F1019" s="194">
        <v>4701.6000000000004</v>
      </c>
      <c r="G1019" s="195">
        <v>4701.6000000000004</v>
      </c>
      <c r="H1019" s="196">
        <f t="shared" si="30"/>
        <v>1</v>
      </c>
      <c r="I1019" s="197">
        <v>4701.6000000000004</v>
      </c>
      <c r="J1019" s="198">
        <f t="shared" si="31"/>
        <v>0</v>
      </c>
      <c r="K1019" s="197">
        <v>0</v>
      </c>
      <c r="L1019" s="199" t="s">
        <v>639</v>
      </c>
    </row>
    <row r="1020" spans="1:12" hidden="1">
      <c r="A1020" s="191">
        <v>1019</v>
      </c>
      <c r="B1020" s="192" t="s">
        <v>39</v>
      </c>
      <c r="C1020" s="193" t="s">
        <v>2899</v>
      </c>
      <c r="D1020" s="193" t="s">
        <v>2900</v>
      </c>
      <c r="E1020" s="193">
        <v>2</v>
      </c>
      <c r="F1020" s="194">
        <v>4551.2</v>
      </c>
      <c r="G1020" s="195">
        <v>9102.4</v>
      </c>
      <c r="H1020" s="196">
        <f t="shared" si="30"/>
        <v>2</v>
      </c>
      <c r="I1020" s="197">
        <v>9102.4</v>
      </c>
      <c r="J1020" s="198">
        <f t="shared" si="31"/>
        <v>0</v>
      </c>
      <c r="K1020" s="197">
        <v>0</v>
      </c>
      <c r="L1020" s="199" t="s">
        <v>639</v>
      </c>
    </row>
    <row r="1021" spans="1:12" hidden="1">
      <c r="A1021" s="191">
        <v>1020</v>
      </c>
      <c r="B1021" s="192" t="s">
        <v>644</v>
      </c>
      <c r="C1021" s="193" t="s">
        <v>2901</v>
      </c>
      <c r="D1021" s="193" t="s">
        <v>2902</v>
      </c>
      <c r="E1021" s="193">
        <v>1</v>
      </c>
      <c r="F1021" s="194">
        <v>4535.6000000000004</v>
      </c>
      <c r="G1021" s="195">
        <v>4535.6000000000004</v>
      </c>
      <c r="H1021" s="196">
        <f t="shared" si="30"/>
        <v>1</v>
      </c>
      <c r="I1021" s="197">
        <v>4535.6000000000004</v>
      </c>
      <c r="J1021" s="198">
        <f t="shared" si="31"/>
        <v>0</v>
      </c>
      <c r="K1021" s="197">
        <v>0</v>
      </c>
      <c r="L1021" s="199" t="s">
        <v>639</v>
      </c>
    </row>
    <row r="1022" spans="1:12" hidden="1">
      <c r="A1022" s="191">
        <v>1021</v>
      </c>
      <c r="B1022" s="192" t="s">
        <v>647</v>
      </c>
      <c r="C1022" s="193" t="s">
        <v>2903</v>
      </c>
      <c r="D1022" s="193" t="s">
        <v>2904</v>
      </c>
      <c r="E1022" s="193">
        <v>1</v>
      </c>
      <c r="F1022" s="194">
        <v>4535.6000000000004</v>
      </c>
      <c r="G1022" s="195">
        <v>4535.6000000000004</v>
      </c>
      <c r="H1022" s="196">
        <f t="shared" si="30"/>
        <v>1</v>
      </c>
      <c r="I1022" s="197">
        <v>4535.6000000000004</v>
      </c>
      <c r="J1022" s="198">
        <f t="shared" si="31"/>
        <v>0</v>
      </c>
      <c r="K1022" s="197">
        <v>0</v>
      </c>
      <c r="L1022" s="199" t="s">
        <v>639</v>
      </c>
    </row>
    <row r="1023" spans="1:12" hidden="1">
      <c r="A1023" s="191">
        <v>1022</v>
      </c>
      <c r="B1023" s="192" t="s">
        <v>650</v>
      </c>
      <c r="C1023" s="193" t="s">
        <v>2905</v>
      </c>
      <c r="D1023" s="193" t="s">
        <v>2906</v>
      </c>
      <c r="E1023" s="193">
        <v>1</v>
      </c>
      <c r="F1023" s="194">
        <v>4551.2</v>
      </c>
      <c r="G1023" s="195">
        <v>4551.2</v>
      </c>
      <c r="H1023" s="196">
        <f t="shared" si="30"/>
        <v>1</v>
      </c>
      <c r="I1023" s="197">
        <v>4551.2</v>
      </c>
      <c r="J1023" s="198">
        <f t="shared" si="31"/>
        <v>0</v>
      </c>
      <c r="K1023" s="197">
        <v>0</v>
      </c>
      <c r="L1023" s="199" t="s">
        <v>639</v>
      </c>
    </row>
    <row r="1024" spans="1:12" hidden="1">
      <c r="A1024" s="191">
        <v>1023</v>
      </c>
      <c r="B1024" s="192" t="s">
        <v>653</v>
      </c>
      <c r="C1024" s="193" t="s">
        <v>2907</v>
      </c>
      <c r="D1024" s="193" t="s">
        <v>2908</v>
      </c>
      <c r="E1024" s="193">
        <v>1</v>
      </c>
      <c r="F1024" s="194">
        <v>4535.6000000000004</v>
      </c>
      <c r="G1024" s="195">
        <v>4535.6000000000004</v>
      </c>
      <c r="H1024" s="196">
        <f t="shared" si="30"/>
        <v>1</v>
      </c>
      <c r="I1024" s="197">
        <v>4535.6000000000004</v>
      </c>
      <c r="J1024" s="198">
        <f t="shared" si="31"/>
        <v>0</v>
      </c>
      <c r="K1024" s="197">
        <v>0</v>
      </c>
      <c r="L1024" s="199" t="s">
        <v>639</v>
      </c>
    </row>
    <row r="1025" spans="1:12" hidden="1">
      <c r="A1025" s="191">
        <v>1024</v>
      </c>
      <c r="B1025" s="192" t="s">
        <v>656</v>
      </c>
      <c r="C1025" s="193" t="s">
        <v>2909</v>
      </c>
      <c r="D1025" s="193" t="s">
        <v>2910</v>
      </c>
      <c r="E1025" s="193">
        <v>3</v>
      </c>
      <c r="F1025" s="194">
        <v>4551.2</v>
      </c>
      <c r="G1025" s="195">
        <v>13653.599999999999</v>
      </c>
      <c r="H1025" s="196">
        <f t="shared" si="30"/>
        <v>3</v>
      </c>
      <c r="I1025" s="197">
        <v>13653.599999999999</v>
      </c>
      <c r="J1025" s="198">
        <f t="shared" si="31"/>
        <v>0</v>
      </c>
      <c r="K1025" s="197">
        <v>0</v>
      </c>
      <c r="L1025" s="199" t="s">
        <v>639</v>
      </c>
    </row>
    <row r="1026" spans="1:12" hidden="1">
      <c r="A1026" s="191">
        <v>1025</v>
      </c>
      <c r="B1026" s="192" t="s">
        <v>659</v>
      </c>
      <c r="C1026" s="193" t="s">
        <v>2911</v>
      </c>
      <c r="D1026" s="193" t="s">
        <v>2912</v>
      </c>
      <c r="E1026" s="193">
        <v>2</v>
      </c>
      <c r="F1026" s="194">
        <v>4535.6000000000004</v>
      </c>
      <c r="G1026" s="195">
        <v>9071.2000000000007</v>
      </c>
      <c r="H1026" s="196">
        <f t="shared" si="30"/>
        <v>2</v>
      </c>
      <c r="I1026" s="197">
        <v>9071.2000000000007</v>
      </c>
      <c r="J1026" s="198">
        <f t="shared" si="31"/>
        <v>0</v>
      </c>
      <c r="K1026" s="197">
        <v>0</v>
      </c>
      <c r="L1026" s="199" t="s">
        <v>639</v>
      </c>
    </row>
    <row r="1027" spans="1:12" hidden="1">
      <c r="A1027" s="191">
        <v>1026</v>
      </c>
      <c r="B1027" s="192" t="s">
        <v>662</v>
      </c>
      <c r="C1027" s="193" t="s">
        <v>2913</v>
      </c>
      <c r="D1027" s="193" t="s">
        <v>2914</v>
      </c>
      <c r="E1027" s="193">
        <v>1</v>
      </c>
      <c r="F1027" s="194">
        <v>4528.7</v>
      </c>
      <c r="G1027" s="195">
        <v>4528.7</v>
      </c>
      <c r="H1027" s="196">
        <f t="shared" ref="H1027:H1090" si="32">I1027/F1027</f>
        <v>1</v>
      </c>
      <c r="I1027" s="197">
        <v>4528.7</v>
      </c>
      <c r="J1027" s="198">
        <f t="shared" ref="J1027:J1090" si="33">K1027/F1027</f>
        <v>0</v>
      </c>
      <c r="K1027" s="197">
        <v>0</v>
      </c>
      <c r="L1027" s="199" t="s">
        <v>639</v>
      </c>
    </row>
    <row r="1028" spans="1:12" hidden="1">
      <c r="A1028" s="191">
        <v>1027</v>
      </c>
      <c r="B1028" s="192" t="s">
        <v>665</v>
      </c>
      <c r="C1028" s="193" t="s">
        <v>2915</v>
      </c>
      <c r="D1028" s="193" t="s">
        <v>2916</v>
      </c>
      <c r="E1028" s="193">
        <v>1</v>
      </c>
      <c r="F1028" s="194">
        <v>4386.3999999999996</v>
      </c>
      <c r="G1028" s="195">
        <v>4386.3999999999996</v>
      </c>
      <c r="H1028" s="196">
        <f t="shared" si="32"/>
        <v>1</v>
      </c>
      <c r="I1028" s="197">
        <v>4386.3999999999996</v>
      </c>
      <c r="J1028" s="198">
        <f t="shared" si="33"/>
        <v>0</v>
      </c>
      <c r="K1028" s="197">
        <v>0</v>
      </c>
      <c r="L1028" s="199" t="s">
        <v>639</v>
      </c>
    </row>
    <row r="1029" spans="1:12" hidden="1">
      <c r="A1029" s="191">
        <v>1028</v>
      </c>
      <c r="B1029" s="192" t="s">
        <v>668</v>
      </c>
      <c r="C1029" s="193" t="s">
        <v>2917</v>
      </c>
      <c r="D1029" s="193" t="s">
        <v>2918</v>
      </c>
      <c r="E1029" s="193">
        <v>1</v>
      </c>
      <c r="F1029" s="194">
        <v>4425.1000000000004</v>
      </c>
      <c r="G1029" s="195">
        <v>4425.1000000000004</v>
      </c>
      <c r="H1029" s="196">
        <f t="shared" si="32"/>
        <v>1</v>
      </c>
      <c r="I1029" s="197">
        <v>4425.1000000000004</v>
      </c>
      <c r="J1029" s="198">
        <f t="shared" si="33"/>
        <v>0</v>
      </c>
      <c r="K1029" s="197">
        <v>0</v>
      </c>
      <c r="L1029" s="199" t="s">
        <v>639</v>
      </c>
    </row>
    <row r="1030" spans="1:12" hidden="1">
      <c r="A1030" s="191">
        <v>1029</v>
      </c>
      <c r="B1030" s="192" t="s">
        <v>451</v>
      </c>
      <c r="C1030" s="193" t="s">
        <v>2919</v>
      </c>
      <c r="D1030" s="193" t="s">
        <v>2920</v>
      </c>
      <c r="E1030" s="193">
        <v>1</v>
      </c>
      <c r="F1030" s="194">
        <v>242.1</v>
      </c>
      <c r="G1030" s="195">
        <v>242.1</v>
      </c>
      <c r="H1030" s="196">
        <f t="shared" si="32"/>
        <v>0</v>
      </c>
      <c r="I1030" s="197">
        <v>0</v>
      </c>
      <c r="J1030" s="198">
        <f t="shared" si="33"/>
        <v>1</v>
      </c>
      <c r="K1030" s="197">
        <v>242.1</v>
      </c>
      <c r="L1030" s="199" t="s">
        <v>639</v>
      </c>
    </row>
    <row r="1031" spans="1:12" hidden="1">
      <c r="A1031" s="191">
        <v>1030</v>
      </c>
      <c r="B1031" s="192" t="s">
        <v>121</v>
      </c>
      <c r="C1031" s="193" t="s">
        <v>2921</v>
      </c>
      <c r="D1031" s="193" t="s">
        <v>2922</v>
      </c>
      <c r="E1031" s="193">
        <v>3</v>
      </c>
      <c r="F1031" s="194">
        <v>242.1</v>
      </c>
      <c r="G1031" s="195">
        <v>726.3</v>
      </c>
      <c r="H1031" s="196">
        <f t="shared" si="32"/>
        <v>0</v>
      </c>
      <c r="I1031" s="197">
        <v>0</v>
      </c>
      <c r="J1031" s="198">
        <f t="shared" si="33"/>
        <v>3</v>
      </c>
      <c r="K1031" s="197">
        <v>726.3</v>
      </c>
      <c r="L1031" s="199" t="s">
        <v>639</v>
      </c>
    </row>
    <row r="1032" spans="1:12" hidden="1">
      <c r="A1032" s="191">
        <v>1031</v>
      </c>
      <c r="B1032" s="192" t="s">
        <v>379</v>
      </c>
      <c r="C1032" s="193" t="s">
        <v>2923</v>
      </c>
      <c r="D1032" s="193" t="s">
        <v>2924</v>
      </c>
      <c r="E1032" s="193">
        <v>1</v>
      </c>
      <c r="F1032" s="194">
        <v>686</v>
      </c>
      <c r="G1032" s="195">
        <v>686</v>
      </c>
      <c r="H1032" s="196">
        <f t="shared" si="32"/>
        <v>0</v>
      </c>
      <c r="I1032" s="197">
        <v>0</v>
      </c>
      <c r="J1032" s="198">
        <f t="shared" si="33"/>
        <v>1</v>
      </c>
      <c r="K1032" s="197">
        <v>686</v>
      </c>
      <c r="L1032" s="199" t="s">
        <v>639</v>
      </c>
    </row>
    <row r="1033" spans="1:12" hidden="1">
      <c r="A1033" s="191">
        <v>1032</v>
      </c>
      <c r="B1033" s="192" t="s">
        <v>382</v>
      </c>
      <c r="C1033" s="193" t="s">
        <v>2925</v>
      </c>
      <c r="D1033" s="193" t="s">
        <v>2926</v>
      </c>
      <c r="E1033" s="193">
        <v>1</v>
      </c>
      <c r="F1033" s="194">
        <v>697.7</v>
      </c>
      <c r="G1033" s="195">
        <v>697.7</v>
      </c>
      <c r="H1033" s="196">
        <f t="shared" si="32"/>
        <v>0</v>
      </c>
      <c r="I1033" s="197">
        <v>0</v>
      </c>
      <c r="J1033" s="198">
        <f t="shared" si="33"/>
        <v>1</v>
      </c>
      <c r="K1033" s="197">
        <v>697.7</v>
      </c>
      <c r="L1033" s="199" t="s">
        <v>639</v>
      </c>
    </row>
    <row r="1034" spans="1:12" hidden="1">
      <c r="A1034" s="191">
        <v>1033</v>
      </c>
      <c r="B1034" s="192" t="s">
        <v>385</v>
      </c>
      <c r="C1034" s="193" t="s">
        <v>2927</v>
      </c>
      <c r="D1034" s="193" t="s">
        <v>2928</v>
      </c>
      <c r="E1034" s="193">
        <v>2</v>
      </c>
      <c r="F1034" s="194">
        <v>673.5</v>
      </c>
      <c r="G1034" s="195">
        <v>1347</v>
      </c>
      <c r="H1034" s="196">
        <f t="shared" si="32"/>
        <v>0</v>
      </c>
      <c r="I1034" s="197">
        <v>0</v>
      </c>
      <c r="J1034" s="198">
        <f t="shared" si="33"/>
        <v>2</v>
      </c>
      <c r="K1034" s="197">
        <v>1347</v>
      </c>
      <c r="L1034" s="199" t="s">
        <v>639</v>
      </c>
    </row>
    <row r="1035" spans="1:12" hidden="1">
      <c r="A1035" s="191">
        <v>1034</v>
      </c>
      <c r="B1035" s="192" t="s">
        <v>388</v>
      </c>
      <c r="C1035" s="193" t="s">
        <v>2929</v>
      </c>
      <c r="D1035" s="193" t="s">
        <v>2930</v>
      </c>
      <c r="E1035" s="193">
        <v>1</v>
      </c>
      <c r="F1035" s="194">
        <v>673.5</v>
      </c>
      <c r="G1035" s="195">
        <v>673.5</v>
      </c>
      <c r="H1035" s="196">
        <f t="shared" si="32"/>
        <v>0</v>
      </c>
      <c r="I1035" s="197">
        <v>0</v>
      </c>
      <c r="J1035" s="198">
        <f t="shared" si="33"/>
        <v>1</v>
      </c>
      <c r="K1035" s="197">
        <v>673.5</v>
      </c>
      <c r="L1035" s="199" t="s">
        <v>639</v>
      </c>
    </row>
    <row r="1036" spans="1:12" hidden="1">
      <c r="A1036" s="191">
        <v>1035</v>
      </c>
      <c r="B1036" s="192" t="s">
        <v>391</v>
      </c>
      <c r="C1036" s="193" t="s">
        <v>2931</v>
      </c>
      <c r="D1036" s="193" t="s">
        <v>2932</v>
      </c>
      <c r="E1036" s="193">
        <v>1</v>
      </c>
      <c r="F1036" s="194">
        <v>685.2</v>
      </c>
      <c r="G1036" s="195">
        <v>685.2</v>
      </c>
      <c r="H1036" s="196">
        <f t="shared" si="32"/>
        <v>0</v>
      </c>
      <c r="I1036" s="197">
        <v>0</v>
      </c>
      <c r="J1036" s="198">
        <f t="shared" si="33"/>
        <v>1</v>
      </c>
      <c r="K1036" s="197">
        <v>685.2</v>
      </c>
      <c r="L1036" s="199" t="s">
        <v>639</v>
      </c>
    </row>
    <row r="1037" spans="1:12" hidden="1">
      <c r="A1037" s="191">
        <v>1036</v>
      </c>
      <c r="B1037" s="192" t="s">
        <v>124</v>
      </c>
      <c r="C1037" s="193" t="s">
        <v>2933</v>
      </c>
      <c r="D1037" s="193" t="s">
        <v>2934</v>
      </c>
      <c r="E1037" s="193">
        <v>2</v>
      </c>
      <c r="F1037" s="194">
        <v>673.5</v>
      </c>
      <c r="G1037" s="195">
        <v>1347</v>
      </c>
      <c r="H1037" s="196">
        <f t="shared" si="32"/>
        <v>0</v>
      </c>
      <c r="I1037" s="197">
        <v>0</v>
      </c>
      <c r="J1037" s="198">
        <f t="shared" si="33"/>
        <v>2</v>
      </c>
      <c r="K1037" s="197">
        <v>1347</v>
      </c>
      <c r="L1037" s="199" t="s">
        <v>639</v>
      </c>
    </row>
    <row r="1038" spans="1:12" hidden="1">
      <c r="A1038" s="191">
        <v>1037</v>
      </c>
      <c r="B1038" s="192" t="s">
        <v>127</v>
      </c>
      <c r="C1038" s="193" t="s">
        <v>2935</v>
      </c>
      <c r="D1038" s="193" t="s">
        <v>2936</v>
      </c>
      <c r="E1038" s="193">
        <v>1</v>
      </c>
      <c r="F1038" s="194">
        <v>673.5</v>
      </c>
      <c r="G1038" s="195">
        <v>673.5</v>
      </c>
      <c r="H1038" s="196">
        <f t="shared" si="32"/>
        <v>0</v>
      </c>
      <c r="I1038" s="197">
        <v>0</v>
      </c>
      <c r="J1038" s="198">
        <f t="shared" si="33"/>
        <v>1</v>
      </c>
      <c r="K1038" s="197">
        <v>673.5</v>
      </c>
      <c r="L1038" s="199" t="s">
        <v>639</v>
      </c>
    </row>
    <row r="1039" spans="1:12" hidden="1">
      <c r="A1039" s="191">
        <v>1038</v>
      </c>
      <c r="B1039" s="192" t="s">
        <v>130</v>
      </c>
      <c r="C1039" s="193" t="s">
        <v>2937</v>
      </c>
      <c r="D1039" s="193" t="s">
        <v>2938</v>
      </c>
      <c r="E1039" s="193">
        <v>1</v>
      </c>
      <c r="F1039" s="194">
        <v>685.2</v>
      </c>
      <c r="G1039" s="195">
        <v>685.2</v>
      </c>
      <c r="H1039" s="196">
        <f t="shared" si="32"/>
        <v>0</v>
      </c>
      <c r="I1039" s="197">
        <v>0</v>
      </c>
      <c r="J1039" s="198">
        <f t="shared" si="33"/>
        <v>1</v>
      </c>
      <c r="K1039" s="197">
        <v>685.2</v>
      </c>
      <c r="L1039" s="199" t="s">
        <v>639</v>
      </c>
    </row>
    <row r="1040" spans="1:12" hidden="1">
      <c r="A1040" s="191">
        <v>1039</v>
      </c>
      <c r="B1040" s="192" t="s">
        <v>133</v>
      </c>
      <c r="C1040" s="193" t="s">
        <v>2939</v>
      </c>
      <c r="D1040" s="193" t="s">
        <v>2940</v>
      </c>
      <c r="E1040" s="193">
        <v>2</v>
      </c>
      <c r="F1040" s="194">
        <v>686</v>
      </c>
      <c r="G1040" s="195">
        <v>1372</v>
      </c>
      <c r="H1040" s="196">
        <f t="shared" si="32"/>
        <v>0</v>
      </c>
      <c r="I1040" s="197">
        <v>0</v>
      </c>
      <c r="J1040" s="198">
        <f t="shared" si="33"/>
        <v>2</v>
      </c>
      <c r="K1040" s="197">
        <v>1372</v>
      </c>
      <c r="L1040" s="199" t="s">
        <v>639</v>
      </c>
    </row>
    <row r="1041" spans="1:12" hidden="1">
      <c r="A1041" s="191">
        <v>1040</v>
      </c>
      <c r="B1041" s="192" t="s">
        <v>136</v>
      </c>
      <c r="C1041" s="193" t="s">
        <v>2941</v>
      </c>
      <c r="D1041" s="193" t="s">
        <v>2942</v>
      </c>
      <c r="E1041" s="193">
        <v>1</v>
      </c>
      <c r="F1041" s="194">
        <v>686</v>
      </c>
      <c r="G1041" s="195">
        <v>686</v>
      </c>
      <c r="H1041" s="196">
        <f t="shared" si="32"/>
        <v>0</v>
      </c>
      <c r="I1041" s="197">
        <v>0</v>
      </c>
      <c r="J1041" s="198">
        <f t="shared" si="33"/>
        <v>1</v>
      </c>
      <c r="K1041" s="197">
        <v>686</v>
      </c>
      <c r="L1041" s="199" t="s">
        <v>639</v>
      </c>
    </row>
    <row r="1042" spans="1:12" hidden="1">
      <c r="A1042" s="191">
        <v>1041</v>
      </c>
      <c r="B1042" s="192" t="s">
        <v>139</v>
      </c>
      <c r="C1042" s="193" t="s">
        <v>2943</v>
      </c>
      <c r="D1042" s="193" t="s">
        <v>2944</v>
      </c>
      <c r="E1042" s="193">
        <v>1</v>
      </c>
      <c r="F1042" s="194">
        <v>697.7</v>
      </c>
      <c r="G1042" s="195">
        <v>697.7</v>
      </c>
      <c r="H1042" s="196">
        <f t="shared" si="32"/>
        <v>0</v>
      </c>
      <c r="I1042" s="197">
        <v>0</v>
      </c>
      <c r="J1042" s="198">
        <f t="shared" si="33"/>
        <v>1</v>
      </c>
      <c r="K1042" s="197">
        <v>697.7</v>
      </c>
      <c r="L1042" s="199" t="s">
        <v>639</v>
      </c>
    </row>
    <row r="1043" spans="1:12" hidden="1">
      <c r="A1043" s="191">
        <v>1042</v>
      </c>
      <c r="B1043" s="192" t="s">
        <v>142</v>
      </c>
      <c r="C1043" s="193" t="s">
        <v>2945</v>
      </c>
      <c r="D1043" s="193" t="s">
        <v>2946</v>
      </c>
      <c r="E1043" s="193">
        <v>2</v>
      </c>
      <c r="F1043" s="194">
        <v>673.5</v>
      </c>
      <c r="G1043" s="195">
        <v>1347</v>
      </c>
      <c r="H1043" s="196">
        <f t="shared" si="32"/>
        <v>0</v>
      </c>
      <c r="I1043" s="197">
        <v>0</v>
      </c>
      <c r="J1043" s="198">
        <f t="shared" si="33"/>
        <v>2</v>
      </c>
      <c r="K1043" s="197">
        <v>1347</v>
      </c>
      <c r="L1043" s="199" t="s">
        <v>639</v>
      </c>
    </row>
    <row r="1044" spans="1:12" hidden="1">
      <c r="A1044" s="191">
        <v>1043</v>
      </c>
      <c r="B1044" s="192" t="s">
        <v>145</v>
      </c>
      <c r="C1044" s="193" t="s">
        <v>2947</v>
      </c>
      <c r="D1044" s="193" t="s">
        <v>2948</v>
      </c>
      <c r="E1044" s="193">
        <v>1</v>
      </c>
      <c r="F1044" s="194">
        <v>652.20000000000005</v>
      </c>
      <c r="G1044" s="195">
        <v>652.20000000000005</v>
      </c>
      <c r="H1044" s="196">
        <f t="shared" si="32"/>
        <v>0</v>
      </c>
      <c r="I1044" s="197">
        <v>0</v>
      </c>
      <c r="J1044" s="198">
        <f t="shared" si="33"/>
        <v>1</v>
      </c>
      <c r="K1044" s="197">
        <v>652.20000000000005</v>
      </c>
      <c r="L1044" s="199" t="s">
        <v>639</v>
      </c>
    </row>
    <row r="1045" spans="1:12" hidden="1">
      <c r="A1045" s="191">
        <v>1044</v>
      </c>
      <c r="B1045" s="192" t="s">
        <v>148</v>
      </c>
      <c r="C1045" s="193" t="s">
        <v>2949</v>
      </c>
      <c r="D1045" s="193" t="s">
        <v>2950</v>
      </c>
      <c r="E1045" s="193">
        <v>1</v>
      </c>
      <c r="F1045" s="194">
        <v>663.9</v>
      </c>
      <c r="G1045" s="195">
        <v>663.9</v>
      </c>
      <c r="H1045" s="196">
        <f t="shared" si="32"/>
        <v>0</v>
      </c>
      <c r="I1045" s="197">
        <v>0</v>
      </c>
      <c r="J1045" s="198">
        <f t="shared" si="33"/>
        <v>1</v>
      </c>
      <c r="K1045" s="197">
        <v>663.9</v>
      </c>
      <c r="L1045" s="199" t="s">
        <v>639</v>
      </c>
    </row>
    <row r="1046" spans="1:12" hidden="1">
      <c r="A1046" s="191">
        <v>1045</v>
      </c>
      <c r="B1046" s="192" t="s">
        <v>151</v>
      </c>
      <c r="C1046" s="193" t="s">
        <v>2951</v>
      </c>
      <c r="D1046" s="193" t="s">
        <v>2952</v>
      </c>
      <c r="E1046" s="193">
        <v>2</v>
      </c>
      <c r="F1046" s="194">
        <v>652.20000000000005</v>
      </c>
      <c r="G1046" s="195">
        <v>1304.4000000000001</v>
      </c>
      <c r="H1046" s="196">
        <f t="shared" si="32"/>
        <v>0</v>
      </c>
      <c r="I1046" s="197">
        <v>0</v>
      </c>
      <c r="J1046" s="198">
        <f t="shared" si="33"/>
        <v>2</v>
      </c>
      <c r="K1046" s="197">
        <v>1304.4000000000001</v>
      </c>
      <c r="L1046" s="199" t="s">
        <v>639</v>
      </c>
    </row>
    <row r="1047" spans="1:12" hidden="1">
      <c r="A1047" s="191">
        <v>1046</v>
      </c>
      <c r="B1047" s="192" t="s">
        <v>394</v>
      </c>
      <c r="C1047" s="193" t="s">
        <v>2953</v>
      </c>
      <c r="D1047" s="193" t="s">
        <v>2954</v>
      </c>
      <c r="E1047" s="193">
        <v>1</v>
      </c>
      <c r="F1047" s="194">
        <v>664.1</v>
      </c>
      <c r="G1047" s="195">
        <v>664.1</v>
      </c>
      <c r="H1047" s="196">
        <f t="shared" si="32"/>
        <v>0</v>
      </c>
      <c r="I1047" s="197">
        <v>0</v>
      </c>
      <c r="J1047" s="198">
        <f t="shared" si="33"/>
        <v>1</v>
      </c>
      <c r="K1047" s="197">
        <v>664.1</v>
      </c>
      <c r="L1047" s="199" t="s">
        <v>639</v>
      </c>
    </row>
    <row r="1048" spans="1:12" hidden="1">
      <c r="A1048" s="191">
        <v>1047</v>
      </c>
      <c r="B1048" s="192" t="s">
        <v>154</v>
      </c>
      <c r="C1048" s="193" t="s">
        <v>2955</v>
      </c>
      <c r="D1048" s="193" t="s">
        <v>2956</v>
      </c>
      <c r="E1048" s="193">
        <v>1</v>
      </c>
      <c r="F1048" s="194">
        <v>696.2</v>
      </c>
      <c r="G1048" s="195">
        <v>696.2</v>
      </c>
      <c r="H1048" s="196">
        <f t="shared" si="32"/>
        <v>0</v>
      </c>
      <c r="I1048" s="197">
        <v>0</v>
      </c>
      <c r="J1048" s="198">
        <f t="shared" si="33"/>
        <v>1</v>
      </c>
      <c r="K1048" s="197">
        <v>696.2</v>
      </c>
      <c r="L1048" s="199" t="s">
        <v>639</v>
      </c>
    </row>
    <row r="1049" spans="1:12" hidden="1">
      <c r="A1049" s="191">
        <v>1048</v>
      </c>
      <c r="B1049" s="192" t="s">
        <v>397</v>
      </c>
      <c r="C1049" s="193" t="s">
        <v>2957</v>
      </c>
      <c r="D1049" s="193" t="s">
        <v>2958</v>
      </c>
      <c r="E1049" s="193">
        <v>1</v>
      </c>
      <c r="F1049" s="194">
        <v>685.1</v>
      </c>
      <c r="G1049" s="195">
        <v>685.1</v>
      </c>
      <c r="H1049" s="196">
        <f t="shared" si="32"/>
        <v>0</v>
      </c>
      <c r="I1049" s="197">
        <v>0</v>
      </c>
      <c r="J1049" s="198">
        <f t="shared" si="33"/>
        <v>1</v>
      </c>
      <c r="K1049" s="197">
        <v>685.1</v>
      </c>
      <c r="L1049" s="199" t="s">
        <v>639</v>
      </c>
    </row>
    <row r="1050" spans="1:12" hidden="1">
      <c r="A1050" s="191">
        <v>1049</v>
      </c>
      <c r="B1050" s="192" t="s">
        <v>400</v>
      </c>
      <c r="C1050" s="193" t="s">
        <v>2959</v>
      </c>
      <c r="D1050" s="193" t="s">
        <v>2960</v>
      </c>
      <c r="E1050" s="193">
        <v>1</v>
      </c>
      <c r="F1050" s="194">
        <v>685.3</v>
      </c>
      <c r="G1050" s="195">
        <v>685.3</v>
      </c>
      <c r="H1050" s="196">
        <f t="shared" si="32"/>
        <v>0</v>
      </c>
      <c r="I1050" s="197">
        <v>0</v>
      </c>
      <c r="J1050" s="198">
        <f t="shared" si="33"/>
        <v>1</v>
      </c>
      <c r="K1050" s="197">
        <v>685.3</v>
      </c>
      <c r="L1050" s="199" t="s">
        <v>639</v>
      </c>
    </row>
    <row r="1051" spans="1:12" hidden="1">
      <c r="A1051" s="191">
        <v>1050</v>
      </c>
      <c r="B1051" s="192" t="s">
        <v>403</v>
      </c>
      <c r="C1051" s="193" t="s">
        <v>2961</v>
      </c>
      <c r="D1051" s="193" t="s">
        <v>2962</v>
      </c>
      <c r="E1051" s="193">
        <v>1</v>
      </c>
      <c r="F1051" s="194">
        <v>678.9</v>
      </c>
      <c r="G1051" s="195">
        <v>678.9</v>
      </c>
      <c r="H1051" s="196">
        <f t="shared" si="32"/>
        <v>0</v>
      </c>
      <c r="I1051" s="197">
        <v>0</v>
      </c>
      <c r="J1051" s="198">
        <f t="shared" si="33"/>
        <v>1</v>
      </c>
      <c r="K1051" s="197">
        <v>678.9</v>
      </c>
      <c r="L1051" s="199" t="s">
        <v>639</v>
      </c>
    </row>
    <row r="1052" spans="1:12" hidden="1">
      <c r="A1052" s="191">
        <v>1051</v>
      </c>
      <c r="B1052" s="192" t="s">
        <v>673</v>
      </c>
      <c r="C1052" s="193" t="s">
        <v>2963</v>
      </c>
      <c r="D1052" s="193" t="s">
        <v>2964</v>
      </c>
      <c r="E1052" s="193">
        <v>1</v>
      </c>
      <c r="F1052" s="194">
        <v>691.2</v>
      </c>
      <c r="G1052" s="195">
        <v>691.2</v>
      </c>
      <c r="H1052" s="196">
        <f t="shared" si="32"/>
        <v>0</v>
      </c>
      <c r="I1052" s="197">
        <v>0</v>
      </c>
      <c r="J1052" s="198">
        <f t="shared" si="33"/>
        <v>1</v>
      </c>
      <c r="K1052" s="197">
        <v>691.2</v>
      </c>
      <c r="L1052" s="199" t="s">
        <v>639</v>
      </c>
    </row>
    <row r="1053" spans="1:12" hidden="1">
      <c r="A1053" s="191">
        <v>1052</v>
      </c>
      <c r="B1053" s="192" t="s">
        <v>676</v>
      </c>
      <c r="C1053" s="193" t="s">
        <v>2965</v>
      </c>
      <c r="D1053" s="193" t="s">
        <v>2966</v>
      </c>
      <c r="E1053" s="193">
        <v>1</v>
      </c>
      <c r="F1053" s="194">
        <v>666.4</v>
      </c>
      <c r="G1053" s="195">
        <v>666.4</v>
      </c>
      <c r="H1053" s="196">
        <f t="shared" si="32"/>
        <v>0</v>
      </c>
      <c r="I1053" s="197">
        <v>0</v>
      </c>
      <c r="J1053" s="198">
        <f t="shared" si="33"/>
        <v>1</v>
      </c>
      <c r="K1053" s="197">
        <v>666.4</v>
      </c>
      <c r="L1053" s="199" t="s">
        <v>639</v>
      </c>
    </row>
    <row r="1054" spans="1:12" hidden="1">
      <c r="A1054" s="191">
        <v>1053</v>
      </c>
      <c r="B1054" s="192" t="s">
        <v>406</v>
      </c>
      <c r="C1054" s="193" t="s">
        <v>2967</v>
      </c>
      <c r="D1054" s="193" t="s">
        <v>2968</v>
      </c>
      <c r="E1054" s="193">
        <v>1</v>
      </c>
      <c r="F1054" s="194">
        <v>666.4</v>
      </c>
      <c r="G1054" s="195">
        <v>666.4</v>
      </c>
      <c r="H1054" s="196">
        <f t="shared" si="32"/>
        <v>0</v>
      </c>
      <c r="I1054" s="197">
        <v>0</v>
      </c>
      <c r="J1054" s="198">
        <f t="shared" si="33"/>
        <v>1</v>
      </c>
      <c r="K1054" s="197">
        <v>666.4</v>
      </c>
      <c r="L1054" s="199" t="s">
        <v>639</v>
      </c>
    </row>
    <row r="1055" spans="1:12" hidden="1">
      <c r="A1055" s="191">
        <v>1054</v>
      </c>
      <c r="B1055" s="192" t="s">
        <v>409</v>
      </c>
      <c r="C1055" s="193" t="s">
        <v>2969</v>
      </c>
      <c r="D1055" s="193" t="s">
        <v>2970</v>
      </c>
      <c r="E1055" s="193">
        <v>1</v>
      </c>
      <c r="F1055" s="194">
        <v>655.5</v>
      </c>
      <c r="G1055" s="195">
        <v>655.5</v>
      </c>
      <c r="H1055" s="196">
        <f t="shared" si="32"/>
        <v>0</v>
      </c>
      <c r="I1055" s="197">
        <v>0</v>
      </c>
      <c r="J1055" s="198">
        <f t="shared" si="33"/>
        <v>1</v>
      </c>
      <c r="K1055" s="197">
        <v>655.5</v>
      </c>
      <c r="L1055" s="199" t="s">
        <v>639</v>
      </c>
    </row>
    <row r="1056" spans="1:12" hidden="1">
      <c r="A1056" s="191">
        <v>1055</v>
      </c>
      <c r="B1056" s="192" t="s">
        <v>412</v>
      </c>
      <c r="C1056" s="193" t="s">
        <v>2971</v>
      </c>
      <c r="D1056" s="193" t="s">
        <v>2972</v>
      </c>
      <c r="E1056" s="193">
        <v>1</v>
      </c>
      <c r="F1056" s="194">
        <v>663.5</v>
      </c>
      <c r="G1056" s="195">
        <v>663.5</v>
      </c>
      <c r="H1056" s="196">
        <f t="shared" si="32"/>
        <v>0</v>
      </c>
      <c r="I1056" s="197">
        <v>0</v>
      </c>
      <c r="J1056" s="198">
        <f t="shared" si="33"/>
        <v>1</v>
      </c>
      <c r="K1056" s="197">
        <v>663.5</v>
      </c>
      <c r="L1056" s="199" t="s">
        <v>639</v>
      </c>
    </row>
    <row r="1057" spans="1:12" hidden="1">
      <c r="A1057" s="191">
        <v>1056</v>
      </c>
      <c r="B1057" s="192" t="s">
        <v>415</v>
      </c>
      <c r="C1057" s="193" t="s">
        <v>2973</v>
      </c>
      <c r="D1057" s="193" t="s">
        <v>2974</v>
      </c>
      <c r="E1057" s="193">
        <v>1</v>
      </c>
      <c r="F1057" s="194">
        <v>668</v>
      </c>
      <c r="G1057" s="195">
        <v>668</v>
      </c>
      <c r="H1057" s="196">
        <f t="shared" si="32"/>
        <v>0</v>
      </c>
      <c r="I1057" s="197">
        <v>0</v>
      </c>
      <c r="J1057" s="198">
        <f t="shared" si="33"/>
        <v>1</v>
      </c>
      <c r="K1057" s="197">
        <v>668</v>
      </c>
      <c r="L1057" s="199" t="s">
        <v>639</v>
      </c>
    </row>
    <row r="1058" spans="1:12" hidden="1">
      <c r="A1058" s="191">
        <v>1057</v>
      </c>
      <c r="B1058" s="192" t="s">
        <v>418</v>
      </c>
      <c r="C1058" s="193" t="s">
        <v>2975</v>
      </c>
      <c r="D1058" s="193" t="s">
        <v>2976</v>
      </c>
      <c r="E1058" s="193">
        <v>1</v>
      </c>
      <c r="F1058" s="194">
        <v>678.4</v>
      </c>
      <c r="G1058" s="195">
        <v>678.4</v>
      </c>
      <c r="H1058" s="196">
        <f t="shared" si="32"/>
        <v>0</v>
      </c>
      <c r="I1058" s="197">
        <v>0</v>
      </c>
      <c r="J1058" s="198">
        <f t="shared" si="33"/>
        <v>1</v>
      </c>
      <c r="K1058" s="197">
        <v>678.4</v>
      </c>
      <c r="L1058" s="199" t="s">
        <v>639</v>
      </c>
    </row>
    <row r="1059" spans="1:12" hidden="1">
      <c r="A1059" s="191">
        <v>1058</v>
      </c>
      <c r="B1059" s="192" t="s">
        <v>421</v>
      </c>
      <c r="C1059" s="193" t="s">
        <v>2977</v>
      </c>
      <c r="D1059" s="193" t="s">
        <v>2978</v>
      </c>
      <c r="E1059" s="193">
        <v>2</v>
      </c>
      <c r="F1059" s="194">
        <v>658.3</v>
      </c>
      <c r="G1059" s="195">
        <v>1316.6</v>
      </c>
      <c r="H1059" s="196">
        <f t="shared" si="32"/>
        <v>1</v>
      </c>
      <c r="I1059" s="197">
        <v>658.3</v>
      </c>
      <c r="J1059" s="198">
        <f t="shared" si="33"/>
        <v>1</v>
      </c>
      <c r="K1059" s="197">
        <v>658.3</v>
      </c>
      <c r="L1059" s="199" t="s">
        <v>639</v>
      </c>
    </row>
    <row r="1060" spans="1:12" hidden="1">
      <c r="A1060" s="191">
        <v>1059</v>
      </c>
      <c r="B1060" s="192" t="s">
        <v>679</v>
      </c>
      <c r="C1060" s="193" t="s">
        <v>2979</v>
      </c>
      <c r="D1060" s="193" t="s">
        <v>2980</v>
      </c>
      <c r="E1060" s="193">
        <v>2</v>
      </c>
      <c r="F1060" s="194">
        <v>670.6</v>
      </c>
      <c r="G1060" s="195">
        <v>1341.2</v>
      </c>
      <c r="H1060" s="196">
        <f t="shared" si="32"/>
        <v>1</v>
      </c>
      <c r="I1060" s="197">
        <v>670.6</v>
      </c>
      <c r="J1060" s="198">
        <f t="shared" si="33"/>
        <v>1</v>
      </c>
      <c r="K1060" s="197">
        <v>670.6</v>
      </c>
      <c r="L1060" s="199" t="s">
        <v>639</v>
      </c>
    </row>
    <row r="1061" spans="1:12" hidden="1">
      <c r="A1061" s="191">
        <v>1060</v>
      </c>
      <c r="B1061" s="192" t="s">
        <v>682</v>
      </c>
      <c r="C1061" s="193" t="s">
        <v>2981</v>
      </c>
      <c r="D1061" s="193" t="s">
        <v>2982</v>
      </c>
      <c r="E1061" s="193">
        <v>4</v>
      </c>
      <c r="F1061" s="194">
        <v>645.79999999999995</v>
      </c>
      <c r="G1061" s="195">
        <v>2583.1999999999998</v>
      </c>
      <c r="H1061" s="196">
        <f t="shared" si="32"/>
        <v>1</v>
      </c>
      <c r="I1061" s="197">
        <v>645.79999999999995</v>
      </c>
      <c r="J1061" s="198">
        <f t="shared" si="33"/>
        <v>3</v>
      </c>
      <c r="K1061" s="197">
        <v>1937.3999999999999</v>
      </c>
      <c r="L1061" s="199" t="s">
        <v>639</v>
      </c>
    </row>
    <row r="1062" spans="1:12" hidden="1">
      <c r="A1062" s="191">
        <v>1061</v>
      </c>
      <c r="B1062" s="192" t="s">
        <v>424</v>
      </c>
      <c r="C1062" s="193" t="s">
        <v>2983</v>
      </c>
      <c r="D1062" s="193" t="s">
        <v>2984</v>
      </c>
      <c r="E1062" s="193">
        <v>1</v>
      </c>
      <c r="F1062" s="194">
        <v>645.79999999999995</v>
      </c>
      <c r="G1062" s="195">
        <v>645.79999999999995</v>
      </c>
      <c r="H1062" s="196">
        <f t="shared" si="32"/>
        <v>1</v>
      </c>
      <c r="I1062" s="197">
        <v>645.79999999999995</v>
      </c>
      <c r="J1062" s="198">
        <f t="shared" si="33"/>
        <v>0</v>
      </c>
      <c r="K1062" s="197">
        <v>0</v>
      </c>
      <c r="L1062" s="199" t="s">
        <v>639</v>
      </c>
    </row>
    <row r="1063" spans="1:12" hidden="1">
      <c r="A1063" s="191">
        <v>1062</v>
      </c>
      <c r="B1063" s="192" t="s">
        <v>427</v>
      </c>
      <c r="C1063" s="193" t="s">
        <v>2985</v>
      </c>
      <c r="D1063" s="193" t="s">
        <v>2986</v>
      </c>
      <c r="E1063" s="193">
        <v>1</v>
      </c>
      <c r="F1063" s="194">
        <v>658.1</v>
      </c>
      <c r="G1063" s="195">
        <v>658.1</v>
      </c>
      <c r="H1063" s="196">
        <f t="shared" si="32"/>
        <v>0</v>
      </c>
      <c r="I1063" s="197">
        <v>0</v>
      </c>
      <c r="J1063" s="198">
        <f t="shared" si="33"/>
        <v>1</v>
      </c>
      <c r="K1063" s="197">
        <v>658.1</v>
      </c>
      <c r="L1063" s="199" t="s">
        <v>639</v>
      </c>
    </row>
    <row r="1064" spans="1:12" hidden="1">
      <c r="A1064" s="191">
        <v>1063</v>
      </c>
      <c r="B1064" s="192" t="s">
        <v>157</v>
      </c>
      <c r="C1064" s="193" t="s">
        <v>2987</v>
      </c>
      <c r="D1064" s="193" t="s">
        <v>2988</v>
      </c>
      <c r="E1064" s="193">
        <v>2</v>
      </c>
      <c r="F1064" s="194">
        <v>645.79999999999995</v>
      </c>
      <c r="G1064" s="195">
        <v>1291.5999999999999</v>
      </c>
      <c r="H1064" s="196">
        <f t="shared" si="32"/>
        <v>0</v>
      </c>
      <c r="I1064" s="197">
        <v>0</v>
      </c>
      <c r="J1064" s="198">
        <f t="shared" si="33"/>
        <v>2</v>
      </c>
      <c r="K1064" s="197">
        <v>1291.5999999999999</v>
      </c>
      <c r="L1064" s="199" t="s">
        <v>639</v>
      </c>
    </row>
    <row r="1065" spans="1:12" hidden="1">
      <c r="A1065" s="191">
        <v>1064</v>
      </c>
      <c r="B1065" s="192" t="s">
        <v>160</v>
      </c>
      <c r="C1065" s="193" t="s">
        <v>2989</v>
      </c>
      <c r="D1065" s="193" t="s">
        <v>2990</v>
      </c>
      <c r="E1065" s="193">
        <v>1</v>
      </c>
      <c r="F1065" s="194">
        <v>647.20000000000005</v>
      </c>
      <c r="G1065" s="195">
        <v>647.20000000000005</v>
      </c>
      <c r="H1065" s="196">
        <f t="shared" si="32"/>
        <v>0</v>
      </c>
      <c r="I1065" s="197">
        <v>0</v>
      </c>
      <c r="J1065" s="198">
        <f t="shared" si="33"/>
        <v>1</v>
      </c>
      <c r="K1065" s="197">
        <v>647.20000000000005</v>
      </c>
      <c r="L1065" s="199" t="s">
        <v>639</v>
      </c>
    </row>
    <row r="1066" spans="1:12" hidden="1">
      <c r="A1066" s="191">
        <v>1065</v>
      </c>
      <c r="B1066" s="192" t="s">
        <v>163</v>
      </c>
      <c r="C1066" s="193" t="s">
        <v>2991</v>
      </c>
      <c r="D1066" s="193" t="s">
        <v>2992</v>
      </c>
      <c r="E1066" s="193">
        <v>1</v>
      </c>
      <c r="F1066" s="194">
        <v>659.5</v>
      </c>
      <c r="G1066" s="195">
        <v>659.5</v>
      </c>
      <c r="H1066" s="196">
        <f t="shared" si="32"/>
        <v>1</v>
      </c>
      <c r="I1066" s="197">
        <v>659.5</v>
      </c>
      <c r="J1066" s="198">
        <f t="shared" si="33"/>
        <v>0</v>
      </c>
      <c r="K1066" s="197">
        <v>0</v>
      </c>
      <c r="L1066" s="199" t="s">
        <v>639</v>
      </c>
    </row>
    <row r="1067" spans="1:12" hidden="1">
      <c r="A1067" s="191">
        <v>1066</v>
      </c>
      <c r="B1067" s="192" t="s">
        <v>685</v>
      </c>
      <c r="C1067" s="193" t="s">
        <v>2993</v>
      </c>
      <c r="D1067" s="193" t="s">
        <v>2994</v>
      </c>
      <c r="E1067" s="193">
        <v>2</v>
      </c>
      <c r="F1067" s="194">
        <v>658.3</v>
      </c>
      <c r="G1067" s="195">
        <v>1316.6</v>
      </c>
      <c r="H1067" s="196">
        <f t="shared" si="32"/>
        <v>1</v>
      </c>
      <c r="I1067" s="197">
        <v>658.3</v>
      </c>
      <c r="J1067" s="198">
        <f t="shared" si="33"/>
        <v>1</v>
      </c>
      <c r="K1067" s="197">
        <v>658.3</v>
      </c>
      <c r="L1067" s="199" t="s">
        <v>639</v>
      </c>
    </row>
    <row r="1068" spans="1:12" hidden="1">
      <c r="A1068" s="191">
        <v>1067</v>
      </c>
      <c r="B1068" s="192" t="s">
        <v>166</v>
      </c>
      <c r="C1068" s="193" t="s">
        <v>2995</v>
      </c>
      <c r="D1068" s="193" t="s">
        <v>2996</v>
      </c>
      <c r="E1068" s="193">
        <v>1</v>
      </c>
      <c r="F1068" s="194">
        <v>658.3</v>
      </c>
      <c r="G1068" s="195">
        <v>658.3</v>
      </c>
      <c r="H1068" s="196">
        <f t="shared" si="32"/>
        <v>0</v>
      </c>
      <c r="I1068" s="197">
        <v>0</v>
      </c>
      <c r="J1068" s="198">
        <f t="shared" si="33"/>
        <v>1</v>
      </c>
      <c r="K1068" s="197">
        <v>658.3</v>
      </c>
      <c r="L1068" s="199" t="s">
        <v>639</v>
      </c>
    </row>
    <row r="1069" spans="1:12" hidden="1">
      <c r="A1069" s="191">
        <v>1068</v>
      </c>
      <c r="B1069" s="192" t="s">
        <v>688</v>
      </c>
      <c r="C1069" s="193" t="s">
        <v>2997</v>
      </c>
      <c r="D1069" s="193" t="s">
        <v>2998</v>
      </c>
      <c r="E1069" s="193">
        <v>1</v>
      </c>
      <c r="F1069" s="194">
        <v>670.6</v>
      </c>
      <c r="G1069" s="195">
        <v>670.6</v>
      </c>
      <c r="H1069" s="196">
        <f t="shared" si="32"/>
        <v>0</v>
      </c>
      <c r="I1069" s="197">
        <v>0</v>
      </c>
      <c r="J1069" s="198">
        <f t="shared" si="33"/>
        <v>1</v>
      </c>
      <c r="K1069" s="197">
        <v>670.6</v>
      </c>
      <c r="L1069" s="199" t="s">
        <v>639</v>
      </c>
    </row>
    <row r="1070" spans="1:12" hidden="1">
      <c r="A1070" s="191">
        <v>1069</v>
      </c>
      <c r="B1070" s="192" t="s">
        <v>691</v>
      </c>
      <c r="C1070" s="193" t="s">
        <v>2999</v>
      </c>
      <c r="D1070" s="193" t="s">
        <v>3000</v>
      </c>
      <c r="E1070" s="193">
        <v>2</v>
      </c>
      <c r="F1070" s="194">
        <v>645.79999999999995</v>
      </c>
      <c r="G1070" s="195">
        <v>1291.5999999999999</v>
      </c>
      <c r="H1070" s="196">
        <f t="shared" si="32"/>
        <v>0</v>
      </c>
      <c r="I1070" s="197">
        <v>0</v>
      </c>
      <c r="J1070" s="198">
        <f t="shared" si="33"/>
        <v>2</v>
      </c>
      <c r="K1070" s="197">
        <v>1291.5999999999999</v>
      </c>
      <c r="L1070" s="199" t="s">
        <v>639</v>
      </c>
    </row>
    <row r="1071" spans="1:12" hidden="1">
      <c r="A1071" s="191">
        <v>1070</v>
      </c>
      <c r="B1071" s="192" t="s">
        <v>694</v>
      </c>
      <c r="C1071" s="193" t="s">
        <v>3001</v>
      </c>
      <c r="D1071" s="193" t="s">
        <v>3002</v>
      </c>
      <c r="E1071" s="193">
        <v>1</v>
      </c>
      <c r="F1071" s="194">
        <v>645.79999999999995</v>
      </c>
      <c r="G1071" s="195">
        <v>645.79999999999995</v>
      </c>
      <c r="H1071" s="196">
        <f t="shared" si="32"/>
        <v>0</v>
      </c>
      <c r="I1071" s="197">
        <v>0</v>
      </c>
      <c r="J1071" s="198">
        <f t="shared" si="33"/>
        <v>1</v>
      </c>
      <c r="K1071" s="197">
        <v>645.79999999999995</v>
      </c>
      <c r="L1071" s="199" t="s">
        <v>639</v>
      </c>
    </row>
    <row r="1072" spans="1:12" hidden="1">
      <c r="A1072" s="191">
        <v>1071</v>
      </c>
      <c r="B1072" s="192" t="s">
        <v>697</v>
      </c>
      <c r="C1072" s="193" t="s">
        <v>3003</v>
      </c>
      <c r="D1072" s="193" t="s">
        <v>3004</v>
      </c>
      <c r="E1072" s="193">
        <v>1</v>
      </c>
      <c r="F1072" s="194">
        <v>653</v>
      </c>
      <c r="G1072" s="195">
        <v>653</v>
      </c>
      <c r="H1072" s="196">
        <f t="shared" si="32"/>
        <v>0</v>
      </c>
      <c r="I1072" s="197">
        <v>0</v>
      </c>
      <c r="J1072" s="198">
        <f t="shared" si="33"/>
        <v>1</v>
      </c>
      <c r="K1072" s="197">
        <v>653</v>
      </c>
      <c r="L1072" s="199" t="s">
        <v>639</v>
      </c>
    </row>
    <row r="1073" spans="1:12" hidden="1">
      <c r="A1073" s="191">
        <v>1072</v>
      </c>
      <c r="B1073" s="192" t="s">
        <v>700</v>
      </c>
      <c r="C1073" s="193" t="s">
        <v>3005</v>
      </c>
      <c r="D1073" s="193" t="s">
        <v>3006</v>
      </c>
      <c r="E1073" s="193">
        <v>2</v>
      </c>
      <c r="F1073" s="194">
        <v>658.3</v>
      </c>
      <c r="G1073" s="195">
        <v>1316.6</v>
      </c>
      <c r="H1073" s="196">
        <f t="shared" si="32"/>
        <v>0</v>
      </c>
      <c r="I1073" s="197">
        <v>0</v>
      </c>
      <c r="J1073" s="198">
        <f t="shared" si="33"/>
        <v>2</v>
      </c>
      <c r="K1073" s="197">
        <v>1316.6</v>
      </c>
      <c r="L1073" s="199" t="s">
        <v>639</v>
      </c>
    </row>
    <row r="1074" spans="1:12" hidden="1">
      <c r="A1074" s="191">
        <v>1073</v>
      </c>
      <c r="B1074" s="192" t="s">
        <v>703</v>
      </c>
      <c r="C1074" s="193" t="s">
        <v>3007</v>
      </c>
      <c r="D1074" s="193" t="s">
        <v>3008</v>
      </c>
      <c r="E1074" s="193">
        <v>1</v>
      </c>
      <c r="F1074" s="194">
        <v>658.5</v>
      </c>
      <c r="G1074" s="195">
        <v>658.5</v>
      </c>
      <c r="H1074" s="196">
        <f t="shared" si="32"/>
        <v>0</v>
      </c>
      <c r="I1074" s="197">
        <v>0</v>
      </c>
      <c r="J1074" s="198">
        <f t="shared" si="33"/>
        <v>1</v>
      </c>
      <c r="K1074" s="197">
        <v>658.5</v>
      </c>
      <c r="L1074" s="199" t="s">
        <v>639</v>
      </c>
    </row>
    <row r="1075" spans="1:12" hidden="1">
      <c r="A1075" s="191">
        <v>1074</v>
      </c>
      <c r="B1075" s="192" t="s">
        <v>706</v>
      </c>
      <c r="C1075" s="193" t="s">
        <v>3009</v>
      </c>
      <c r="D1075" s="193" t="s">
        <v>3010</v>
      </c>
      <c r="E1075" s="193">
        <v>1</v>
      </c>
      <c r="F1075" s="194">
        <v>40.5</v>
      </c>
      <c r="G1075" s="195">
        <v>40.5</v>
      </c>
      <c r="H1075" s="196">
        <f t="shared" si="32"/>
        <v>0</v>
      </c>
      <c r="I1075" s="197">
        <v>0</v>
      </c>
      <c r="J1075" s="198">
        <f t="shared" si="33"/>
        <v>1</v>
      </c>
      <c r="K1075" s="197">
        <v>40.5</v>
      </c>
      <c r="L1075" s="199" t="s">
        <v>639</v>
      </c>
    </row>
    <row r="1076" spans="1:12" hidden="1">
      <c r="A1076" s="191">
        <v>1075</v>
      </c>
      <c r="B1076" s="192" t="s">
        <v>709</v>
      </c>
      <c r="C1076" s="193" t="s">
        <v>3011</v>
      </c>
      <c r="D1076" s="193" t="s">
        <v>3012</v>
      </c>
      <c r="E1076" s="193">
        <v>7</v>
      </c>
      <c r="F1076" s="194">
        <v>43.2</v>
      </c>
      <c r="G1076" s="195">
        <v>302.40000000000003</v>
      </c>
      <c r="H1076" s="196">
        <f t="shared" si="32"/>
        <v>0</v>
      </c>
      <c r="I1076" s="197">
        <v>0</v>
      </c>
      <c r="J1076" s="198">
        <f t="shared" si="33"/>
        <v>7</v>
      </c>
      <c r="K1076" s="197">
        <v>302.40000000000003</v>
      </c>
      <c r="L1076" s="199" t="s">
        <v>639</v>
      </c>
    </row>
    <row r="1077" spans="1:12" hidden="1">
      <c r="A1077" s="191">
        <v>1076</v>
      </c>
      <c r="B1077" s="192" t="s">
        <v>712</v>
      </c>
      <c r="C1077" s="193" t="s">
        <v>3013</v>
      </c>
      <c r="D1077" s="193" t="s">
        <v>3014</v>
      </c>
      <c r="E1077" s="193">
        <v>28</v>
      </c>
      <c r="F1077" s="194">
        <v>123.4</v>
      </c>
      <c r="G1077" s="195">
        <v>3455.2000000000003</v>
      </c>
      <c r="H1077" s="196">
        <f t="shared" si="32"/>
        <v>0</v>
      </c>
      <c r="I1077" s="197">
        <v>0</v>
      </c>
      <c r="J1077" s="198">
        <f t="shared" si="33"/>
        <v>28</v>
      </c>
      <c r="K1077" s="197">
        <v>3455.2000000000003</v>
      </c>
      <c r="L1077" s="199" t="s">
        <v>639</v>
      </c>
    </row>
    <row r="1078" spans="1:12" hidden="1">
      <c r="A1078" s="191">
        <v>1077</v>
      </c>
      <c r="B1078" s="192" t="s">
        <v>715</v>
      </c>
      <c r="C1078" s="193" t="s">
        <v>3015</v>
      </c>
      <c r="D1078" s="193" t="s">
        <v>3016</v>
      </c>
      <c r="E1078" s="193">
        <v>11</v>
      </c>
      <c r="F1078" s="194">
        <v>119.5</v>
      </c>
      <c r="G1078" s="195">
        <v>1314.5</v>
      </c>
      <c r="H1078" s="196">
        <f t="shared" si="32"/>
        <v>0</v>
      </c>
      <c r="I1078" s="197">
        <v>0</v>
      </c>
      <c r="J1078" s="198">
        <f t="shared" si="33"/>
        <v>11</v>
      </c>
      <c r="K1078" s="197">
        <v>1314.5</v>
      </c>
      <c r="L1078" s="199" t="s">
        <v>639</v>
      </c>
    </row>
    <row r="1079" spans="1:12" hidden="1">
      <c r="A1079" s="191">
        <v>1078</v>
      </c>
      <c r="B1079" s="192" t="s">
        <v>718</v>
      </c>
      <c r="C1079" s="193" t="s">
        <v>3017</v>
      </c>
      <c r="D1079" s="193" t="s">
        <v>3018</v>
      </c>
      <c r="E1079" s="193">
        <v>1</v>
      </c>
      <c r="F1079" s="194">
        <v>23.5</v>
      </c>
      <c r="G1079" s="195">
        <v>23.5</v>
      </c>
      <c r="H1079" s="196">
        <f t="shared" si="32"/>
        <v>0</v>
      </c>
      <c r="I1079" s="197">
        <v>0</v>
      </c>
      <c r="J1079" s="198">
        <f t="shared" si="33"/>
        <v>1</v>
      </c>
      <c r="K1079" s="197">
        <v>23.5</v>
      </c>
      <c r="L1079" s="199" t="s">
        <v>639</v>
      </c>
    </row>
    <row r="1080" spans="1:12" hidden="1">
      <c r="A1080" s="191">
        <v>1079</v>
      </c>
      <c r="B1080" s="192" t="s">
        <v>721</v>
      </c>
      <c r="C1080" s="193" t="s">
        <v>3019</v>
      </c>
      <c r="D1080" s="193" t="s">
        <v>3020</v>
      </c>
      <c r="E1080" s="193">
        <v>1</v>
      </c>
      <c r="F1080" s="194">
        <v>36.200000000000003</v>
      </c>
      <c r="G1080" s="195">
        <v>36.200000000000003</v>
      </c>
      <c r="H1080" s="196">
        <f t="shared" si="32"/>
        <v>0</v>
      </c>
      <c r="I1080" s="197">
        <v>0</v>
      </c>
      <c r="J1080" s="198">
        <f t="shared" si="33"/>
        <v>1</v>
      </c>
      <c r="K1080" s="197">
        <v>36.200000000000003</v>
      </c>
      <c r="L1080" s="199" t="s">
        <v>639</v>
      </c>
    </row>
    <row r="1081" spans="1:12" hidden="1">
      <c r="A1081" s="191">
        <v>1080</v>
      </c>
      <c r="B1081" s="192" t="s">
        <v>724</v>
      </c>
      <c r="C1081" s="193" t="s">
        <v>3021</v>
      </c>
      <c r="D1081" s="193" t="s">
        <v>3022</v>
      </c>
      <c r="E1081" s="193">
        <v>2</v>
      </c>
      <c r="F1081" s="194">
        <v>46.3</v>
      </c>
      <c r="G1081" s="195">
        <v>92.6</v>
      </c>
      <c r="H1081" s="196">
        <f t="shared" si="32"/>
        <v>0</v>
      </c>
      <c r="I1081" s="197">
        <v>0</v>
      </c>
      <c r="J1081" s="198">
        <f t="shared" si="33"/>
        <v>2</v>
      </c>
      <c r="K1081" s="197">
        <v>92.6</v>
      </c>
      <c r="L1081" s="199" t="s">
        <v>639</v>
      </c>
    </row>
    <row r="1082" spans="1:12" hidden="1">
      <c r="A1082" s="191">
        <v>1081</v>
      </c>
      <c r="B1082" s="192" t="s">
        <v>727</v>
      </c>
      <c r="C1082" s="193" t="s">
        <v>3023</v>
      </c>
      <c r="D1082" s="193" t="s">
        <v>3024</v>
      </c>
      <c r="E1082" s="193">
        <v>2</v>
      </c>
      <c r="F1082" s="194">
        <v>40.5</v>
      </c>
      <c r="G1082" s="195">
        <v>81</v>
      </c>
      <c r="H1082" s="196">
        <f t="shared" si="32"/>
        <v>0</v>
      </c>
      <c r="I1082" s="197">
        <v>0</v>
      </c>
      <c r="J1082" s="198">
        <f t="shared" si="33"/>
        <v>2</v>
      </c>
      <c r="K1082" s="197">
        <v>81</v>
      </c>
      <c r="L1082" s="199" t="s">
        <v>639</v>
      </c>
    </row>
    <row r="1083" spans="1:12" hidden="1">
      <c r="A1083" s="191">
        <v>1082</v>
      </c>
      <c r="B1083" s="192" t="s">
        <v>730</v>
      </c>
      <c r="C1083" s="193" t="s">
        <v>3025</v>
      </c>
      <c r="D1083" s="193" t="s">
        <v>3026</v>
      </c>
      <c r="E1083" s="193">
        <v>9</v>
      </c>
      <c r="F1083" s="194">
        <v>50.3</v>
      </c>
      <c r="G1083" s="195">
        <v>452.7</v>
      </c>
      <c r="H1083" s="196">
        <f t="shared" si="32"/>
        <v>0</v>
      </c>
      <c r="I1083" s="197">
        <v>0</v>
      </c>
      <c r="J1083" s="198">
        <f t="shared" si="33"/>
        <v>9</v>
      </c>
      <c r="K1083" s="197">
        <v>452.7</v>
      </c>
      <c r="L1083" s="199" t="s">
        <v>639</v>
      </c>
    </row>
    <row r="1084" spans="1:12" hidden="1">
      <c r="A1084" s="191">
        <v>1083</v>
      </c>
      <c r="B1084" s="192" t="s">
        <v>733</v>
      </c>
      <c r="C1084" s="193" t="s">
        <v>3027</v>
      </c>
      <c r="D1084" s="193" t="s">
        <v>3028</v>
      </c>
      <c r="E1084" s="193">
        <v>1</v>
      </c>
      <c r="F1084" s="194">
        <v>123.1</v>
      </c>
      <c r="G1084" s="195">
        <v>123.1</v>
      </c>
      <c r="H1084" s="196">
        <f t="shared" si="32"/>
        <v>0</v>
      </c>
      <c r="I1084" s="197">
        <v>0</v>
      </c>
      <c r="J1084" s="198">
        <f t="shared" si="33"/>
        <v>1</v>
      </c>
      <c r="K1084" s="197">
        <v>123.1</v>
      </c>
      <c r="L1084" s="199" t="s">
        <v>639</v>
      </c>
    </row>
    <row r="1085" spans="1:12" hidden="1">
      <c r="A1085" s="191">
        <v>1084</v>
      </c>
      <c r="B1085" s="192" t="s">
        <v>736</v>
      </c>
      <c r="C1085" s="193" t="s">
        <v>3029</v>
      </c>
      <c r="D1085" s="193" t="s">
        <v>3030</v>
      </c>
      <c r="E1085" s="193">
        <v>2</v>
      </c>
      <c r="F1085" s="194">
        <v>46.3</v>
      </c>
      <c r="G1085" s="195">
        <v>92.6</v>
      </c>
      <c r="H1085" s="196">
        <f t="shared" si="32"/>
        <v>0</v>
      </c>
      <c r="I1085" s="197">
        <v>0</v>
      </c>
      <c r="J1085" s="198">
        <f t="shared" si="33"/>
        <v>2</v>
      </c>
      <c r="K1085" s="197">
        <v>92.6</v>
      </c>
      <c r="L1085" s="199" t="s">
        <v>639</v>
      </c>
    </row>
    <row r="1086" spans="1:12" hidden="1">
      <c r="A1086" s="191">
        <v>1085</v>
      </c>
      <c r="B1086" s="192" t="s">
        <v>739</v>
      </c>
      <c r="C1086" s="193" t="s">
        <v>3031</v>
      </c>
      <c r="D1086" s="193" t="s">
        <v>3032</v>
      </c>
      <c r="E1086" s="193">
        <v>2</v>
      </c>
      <c r="F1086" s="194">
        <v>40.5</v>
      </c>
      <c r="G1086" s="195">
        <v>81</v>
      </c>
      <c r="H1086" s="196">
        <f t="shared" si="32"/>
        <v>0</v>
      </c>
      <c r="I1086" s="197">
        <v>0</v>
      </c>
      <c r="J1086" s="198">
        <f t="shared" si="33"/>
        <v>2</v>
      </c>
      <c r="K1086" s="197">
        <v>81</v>
      </c>
      <c r="L1086" s="199" t="s">
        <v>639</v>
      </c>
    </row>
    <row r="1087" spans="1:12" hidden="1">
      <c r="A1087" s="191">
        <v>1086</v>
      </c>
      <c r="B1087" s="192" t="s">
        <v>742</v>
      </c>
      <c r="C1087" s="193" t="s">
        <v>3033</v>
      </c>
      <c r="D1087" s="193" t="s">
        <v>3034</v>
      </c>
      <c r="E1087" s="193">
        <v>1</v>
      </c>
      <c r="F1087" s="194">
        <v>42.8</v>
      </c>
      <c r="G1087" s="195">
        <v>42.8</v>
      </c>
      <c r="H1087" s="196">
        <f t="shared" si="32"/>
        <v>0</v>
      </c>
      <c r="I1087" s="197">
        <v>0</v>
      </c>
      <c r="J1087" s="198">
        <f t="shared" si="33"/>
        <v>1</v>
      </c>
      <c r="K1087" s="197">
        <v>42.8</v>
      </c>
      <c r="L1087" s="199" t="s">
        <v>639</v>
      </c>
    </row>
    <row r="1088" spans="1:12" hidden="1">
      <c r="A1088" s="191">
        <v>1087</v>
      </c>
      <c r="B1088" s="192" t="s">
        <v>745</v>
      </c>
      <c r="C1088" s="193" t="s">
        <v>3035</v>
      </c>
      <c r="D1088" s="193" t="s">
        <v>3036</v>
      </c>
      <c r="E1088" s="193">
        <v>1</v>
      </c>
      <c r="F1088" s="194">
        <v>30.2</v>
      </c>
      <c r="G1088" s="195">
        <v>30.2</v>
      </c>
      <c r="H1088" s="196">
        <f t="shared" si="32"/>
        <v>0</v>
      </c>
      <c r="I1088" s="197">
        <v>0</v>
      </c>
      <c r="J1088" s="198">
        <f t="shared" si="33"/>
        <v>1</v>
      </c>
      <c r="K1088" s="197">
        <v>30.2</v>
      </c>
      <c r="L1088" s="199" t="s">
        <v>639</v>
      </c>
    </row>
    <row r="1089" spans="1:12" hidden="1">
      <c r="A1089" s="191">
        <v>1088</v>
      </c>
      <c r="B1089" s="192" t="s">
        <v>748</v>
      </c>
      <c r="C1089" s="193" t="s">
        <v>3037</v>
      </c>
      <c r="D1089" s="193" t="s">
        <v>3038</v>
      </c>
      <c r="E1089" s="193">
        <v>1</v>
      </c>
      <c r="F1089" s="194">
        <v>30.2</v>
      </c>
      <c r="G1089" s="195">
        <v>30.2</v>
      </c>
      <c r="H1089" s="196">
        <f t="shared" si="32"/>
        <v>0</v>
      </c>
      <c r="I1089" s="197">
        <v>0</v>
      </c>
      <c r="J1089" s="198">
        <f t="shared" si="33"/>
        <v>1</v>
      </c>
      <c r="K1089" s="197">
        <v>30.2</v>
      </c>
      <c r="L1089" s="199" t="s">
        <v>639</v>
      </c>
    </row>
    <row r="1090" spans="1:12" hidden="1">
      <c r="A1090" s="191">
        <v>1089</v>
      </c>
      <c r="B1090" s="192" t="s">
        <v>169</v>
      </c>
      <c r="C1090" s="193" t="s">
        <v>3039</v>
      </c>
      <c r="D1090" s="193" t="s">
        <v>3040</v>
      </c>
      <c r="E1090" s="193">
        <v>2</v>
      </c>
      <c r="F1090" s="194">
        <v>42.8</v>
      </c>
      <c r="G1090" s="195">
        <v>85.6</v>
      </c>
      <c r="H1090" s="196">
        <f t="shared" si="32"/>
        <v>0</v>
      </c>
      <c r="I1090" s="197">
        <v>0</v>
      </c>
      <c r="J1090" s="198">
        <f t="shared" si="33"/>
        <v>2</v>
      </c>
      <c r="K1090" s="197">
        <v>85.6</v>
      </c>
      <c r="L1090" s="199" t="s">
        <v>639</v>
      </c>
    </row>
    <row r="1091" spans="1:12" hidden="1">
      <c r="A1091" s="191">
        <v>1090</v>
      </c>
      <c r="B1091" s="192" t="s">
        <v>751</v>
      </c>
      <c r="C1091" s="193" t="s">
        <v>3041</v>
      </c>
      <c r="D1091" s="193" t="s">
        <v>3042</v>
      </c>
      <c r="E1091" s="193">
        <v>1</v>
      </c>
      <c r="F1091" s="194">
        <v>38.200000000000003</v>
      </c>
      <c r="G1091" s="195">
        <v>38.200000000000003</v>
      </c>
      <c r="H1091" s="196">
        <f t="shared" ref="H1091:H1154" si="34">I1091/F1091</f>
        <v>0</v>
      </c>
      <c r="I1091" s="197">
        <v>0</v>
      </c>
      <c r="J1091" s="198">
        <f t="shared" ref="J1091:J1154" si="35">K1091/F1091</f>
        <v>1</v>
      </c>
      <c r="K1091" s="197">
        <v>38.200000000000003</v>
      </c>
      <c r="L1091" s="199" t="s">
        <v>639</v>
      </c>
    </row>
    <row r="1092" spans="1:12" hidden="1">
      <c r="A1092" s="191">
        <v>1091</v>
      </c>
      <c r="B1092" s="192" t="s">
        <v>430</v>
      </c>
      <c r="C1092" s="193" t="s">
        <v>3043</v>
      </c>
      <c r="D1092" s="193" t="s">
        <v>3044</v>
      </c>
      <c r="E1092" s="193">
        <v>1</v>
      </c>
      <c r="F1092" s="194">
        <v>122</v>
      </c>
      <c r="G1092" s="195">
        <v>122</v>
      </c>
      <c r="H1092" s="196">
        <f t="shared" si="34"/>
        <v>0</v>
      </c>
      <c r="I1092" s="197">
        <v>0</v>
      </c>
      <c r="J1092" s="198">
        <f t="shared" si="35"/>
        <v>1</v>
      </c>
      <c r="K1092" s="197">
        <v>122</v>
      </c>
      <c r="L1092" s="199" t="s">
        <v>639</v>
      </c>
    </row>
    <row r="1093" spans="1:12" hidden="1">
      <c r="A1093" s="191">
        <v>1092</v>
      </c>
      <c r="B1093" s="192" t="s">
        <v>172</v>
      </c>
      <c r="C1093" s="193" t="s">
        <v>3045</v>
      </c>
      <c r="D1093" s="193" t="s">
        <v>3046</v>
      </c>
      <c r="E1093" s="193">
        <v>50</v>
      </c>
      <c r="F1093" s="194">
        <v>118.4</v>
      </c>
      <c r="G1093" s="195">
        <v>5920</v>
      </c>
      <c r="H1093" s="196">
        <f t="shared" si="34"/>
        <v>0</v>
      </c>
      <c r="I1093" s="197">
        <v>0</v>
      </c>
      <c r="J1093" s="198">
        <f t="shared" si="35"/>
        <v>50</v>
      </c>
      <c r="K1093" s="197">
        <v>5920</v>
      </c>
      <c r="L1093" s="199" t="s">
        <v>639</v>
      </c>
    </row>
    <row r="1094" spans="1:12" hidden="1">
      <c r="A1094" s="191">
        <v>1093</v>
      </c>
      <c r="B1094" s="192" t="s">
        <v>754</v>
      </c>
      <c r="C1094" s="193" t="s">
        <v>3047</v>
      </c>
      <c r="D1094" s="193" t="s">
        <v>3048</v>
      </c>
      <c r="E1094" s="193">
        <v>1</v>
      </c>
      <c r="F1094" s="194">
        <v>122</v>
      </c>
      <c r="G1094" s="195">
        <v>122</v>
      </c>
      <c r="H1094" s="196">
        <f t="shared" si="34"/>
        <v>0</v>
      </c>
      <c r="I1094" s="197">
        <v>0</v>
      </c>
      <c r="J1094" s="198">
        <f t="shared" si="35"/>
        <v>1</v>
      </c>
      <c r="K1094" s="197">
        <v>122</v>
      </c>
      <c r="L1094" s="199" t="s">
        <v>639</v>
      </c>
    </row>
    <row r="1095" spans="1:12" hidden="1">
      <c r="A1095" s="191">
        <v>1094</v>
      </c>
      <c r="B1095" s="192" t="s">
        <v>758</v>
      </c>
      <c r="C1095" s="193" t="s">
        <v>3049</v>
      </c>
      <c r="D1095" s="193" t="s">
        <v>3050</v>
      </c>
      <c r="E1095" s="193">
        <v>1</v>
      </c>
      <c r="F1095" s="194">
        <v>38.200000000000003</v>
      </c>
      <c r="G1095" s="195">
        <v>38.200000000000003</v>
      </c>
      <c r="H1095" s="196">
        <f t="shared" si="34"/>
        <v>0</v>
      </c>
      <c r="I1095" s="197">
        <v>0</v>
      </c>
      <c r="J1095" s="198">
        <f t="shared" si="35"/>
        <v>1</v>
      </c>
      <c r="K1095" s="197">
        <v>38.200000000000003</v>
      </c>
      <c r="L1095" s="199" t="s">
        <v>639</v>
      </c>
    </row>
    <row r="1096" spans="1:12" hidden="1">
      <c r="A1096" s="191">
        <v>1095</v>
      </c>
      <c r="B1096" s="192" t="s">
        <v>761</v>
      </c>
      <c r="C1096" s="193" t="s">
        <v>3051</v>
      </c>
      <c r="D1096" s="193" t="s">
        <v>3052</v>
      </c>
      <c r="E1096" s="193">
        <v>1</v>
      </c>
      <c r="F1096" s="194">
        <v>35</v>
      </c>
      <c r="G1096" s="195">
        <v>35</v>
      </c>
      <c r="H1096" s="196">
        <f t="shared" si="34"/>
        <v>0</v>
      </c>
      <c r="I1096" s="197">
        <v>0</v>
      </c>
      <c r="J1096" s="198">
        <f t="shared" si="35"/>
        <v>1</v>
      </c>
      <c r="K1096" s="197">
        <v>35</v>
      </c>
      <c r="L1096" s="199" t="s">
        <v>639</v>
      </c>
    </row>
    <row r="1097" spans="1:12" hidden="1">
      <c r="A1097" s="191">
        <v>1096</v>
      </c>
      <c r="B1097" s="192" t="s">
        <v>764</v>
      </c>
      <c r="C1097" s="193" t="s">
        <v>3053</v>
      </c>
      <c r="D1097" s="193" t="s">
        <v>3054</v>
      </c>
      <c r="E1097" s="193">
        <v>2</v>
      </c>
      <c r="F1097" s="194">
        <v>22.3</v>
      </c>
      <c r="G1097" s="195">
        <v>44.6</v>
      </c>
      <c r="H1097" s="196">
        <f t="shared" si="34"/>
        <v>0</v>
      </c>
      <c r="I1097" s="197">
        <v>0</v>
      </c>
      <c r="J1097" s="198">
        <f t="shared" si="35"/>
        <v>2</v>
      </c>
      <c r="K1097" s="197">
        <v>44.6</v>
      </c>
      <c r="L1097" s="199" t="s">
        <v>639</v>
      </c>
    </row>
    <row r="1098" spans="1:12" hidden="1">
      <c r="A1098" s="191">
        <v>1097</v>
      </c>
      <c r="B1098" s="192" t="s">
        <v>767</v>
      </c>
      <c r="C1098" s="193" t="s">
        <v>3055</v>
      </c>
      <c r="D1098" s="193" t="s">
        <v>3056</v>
      </c>
      <c r="E1098" s="193">
        <v>1</v>
      </c>
      <c r="F1098" s="194">
        <v>17.2</v>
      </c>
      <c r="G1098" s="195">
        <v>17.2</v>
      </c>
      <c r="H1098" s="196">
        <f t="shared" si="34"/>
        <v>0</v>
      </c>
      <c r="I1098" s="197">
        <v>0</v>
      </c>
      <c r="J1098" s="198">
        <f t="shared" si="35"/>
        <v>1</v>
      </c>
      <c r="K1098" s="197">
        <v>17.2</v>
      </c>
      <c r="L1098" s="199" t="s">
        <v>639</v>
      </c>
    </row>
    <row r="1099" spans="1:12" hidden="1">
      <c r="A1099" s="191">
        <v>1098</v>
      </c>
      <c r="B1099" s="192" t="s">
        <v>770</v>
      </c>
      <c r="C1099" s="193" t="s">
        <v>3057</v>
      </c>
      <c r="D1099" s="193" t="s">
        <v>3058</v>
      </c>
      <c r="E1099" s="193">
        <v>1</v>
      </c>
      <c r="F1099" s="194">
        <v>125</v>
      </c>
      <c r="G1099" s="195">
        <v>125</v>
      </c>
      <c r="H1099" s="196">
        <f t="shared" si="34"/>
        <v>0</v>
      </c>
      <c r="I1099" s="197">
        <v>0</v>
      </c>
      <c r="J1099" s="198">
        <f t="shared" si="35"/>
        <v>1</v>
      </c>
      <c r="K1099" s="197">
        <v>125</v>
      </c>
      <c r="L1099" s="199" t="s">
        <v>639</v>
      </c>
    </row>
    <row r="1100" spans="1:12" hidden="1">
      <c r="A1100" s="191">
        <v>1099</v>
      </c>
      <c r="B1100" s="192" t="s">
        <v>773</v>
      </c>
      <c r="C1100" s="193" t="s">
        <v>3059</v>
      </c>
      <c r="D1100" s="193" t="s">
        <v>3060</v>
      </c>
      <c r="E1100" s="193">
        <v>1</v>
      </c>
      <c r="F1100" s="194">
        <v>3757.4</v>
      </c>
      <c r="G1100" s="195">
        <v>3757.4</v>
      </c>
      <c r="H1100" s="196">
        <f t="shared" si="34"/>
        <v>1</v>
      </c>
      <c r="I1100" s="197">
        <v>3757.4</v>
      </c>
      <c r="J1100" s="198">
        <f t="shared" si="35"/>
        <v>0</v>
      </c>
      <c r="K1100" s="197">
        <v>0</v>
      </c>
      <c r="L1100" s="199" t="s">
        <v>757</v>
      </c>
    </row>
    <row r="1101" spans="1:12" hidden="1">
      <c r="A1101" s="191">
        <v>1100</v>
      </c>
      <c r="B1101" s="192" t="s">
        <v>776</v>
      </c>
      <c r="C1101" s="193" t="s">
        <v>3061</v>
      </c>
      <c r="D1101" s="193" t="s">
        <v>3062</v>
      </c>
      <c r="E1101" s="193">
        <v>9</v>
      </c>
      <c r="F1101" s="194">
        <v>3763.7</v>
      </c>
      <c r="G1101" s="195">
        <v>33873.299999999996</v>
      </c>
      <c r="H1101" s="196">
        <f t="shared" si="34"/>
        <v>9</v>
      </c>
      <c r="I1101" s="197">
        <v>33873.299999999996</v>
      </c>
      <c r="J1101" s="198">
        <f t="shared" si="35"/>
        <v>0</v>
      </c>
      <c r="K1101" s="197">
        <v>0</v>
      </c>
      <c r="L1101" s="199" t="s">
        <v>757</v>
      </c>
    </row>
    <row r="1102" spans="1:12" hidden="1">
      <c r="A1102" s="191">
        <v>1101</v>
      </c>
      <c r="B1102" s="192" t="s">
        <v>779</v>
      </c>
      <c r="C1102" s="193" t="s">
        <v>3063</v>
      </c>
      <c r="D1102" s="193" t="s">
        <v>3064</v>
      </c>
      <c r="E1102" s="193">
        <v>1</v>
      </c>
      <c r="F1102" s="194">
        <v>3772.2</v>
      </c>
      <c r="G1102" s="195">
        <v>3772.2</v>
      </c>
      <c r="H1102" s="196">
        <f t="shared" si="34"/>
        <v>1</v>
      </c>
      <c r="I1102" s="197">
        <v>3772.2</v>
      </c>
      <c r="J1102" s="198">
        <f t="shared" si="35"/>
        <v>0</v>
      </c>
      <c r="K1102" s="197">
        <v>0</v>
      </c>
      <c r="L1102" s="199" t="s">
        <v>757</v>
      </c>
    </row>
    <row r="1103" spans="1:12" hidden="1">
      <c r="A1103" s="191">
        <v>1102</v>
      </c>
      <c r="B1103" s="192" t="s">
        <v>782</v>
      </c>
      <c r="C1103" s="193" t="s">
        <v>3065</v>
      </c>
      <c r="D1103" s="193" t="s">
        <v>3066</v>
      </c>
      <c r="E1103" s="193">
        <v>1</v>
      </c>
      <c r="F1103" s="194">
        <v>3796.9</v>
      </c>
      <c r="G1103" s="195">
        <v>3796.9</v>
      </c>
      <c r="H1103" s="196">
        <f t="shared" si="34"/>
        <v>1</v>
      </c>
      <c r="I1103" s="197">
        <v>3796.9</v>
      </c>
      <c r="J1103" s="198">
        <f t="shared" si="35"/>
        <v>0</v>
      </c>
      <c r="K1103" s="197">
        <v>0</v>
      </c>
      <c r="L1103" s="199" t="s">
        <v>757</v>
      </c>
    </row>
    <row r="1104" spans="1:12" hidden="1">
      <c r="A1104" s="191">
        <v>1103</v>
      </c>
      <c r="B1104" s="192" t="s">
        <v>175</v>
      </c>
      <c r="C1104" s="193" t="s">
        <v>3067</v>
      </c>
      <c r="D1104" s="193" t="s">
        <v>3068</v>
      </c>
      <c r="E1104" s="193">
        <v>1</v>
      </c>
      <c r="F1104" s="194">
        <v>3785.3</v>
      </c>
      <c r="G1104" s="195">
        <v>3785.3</v>
      </c>
      <c r="H1104" s="196">
        <f t="shared" si="34"/>
        <v>1</v>
      </c>
      <c r="I1104" s="197">
        <v>3785.3</v>
      </c>
      <c r="J1104" s="198">
        <f t="shared" si="35"/>
        <v>0</v>
      </c>
      <c r="K1104" s="197">
        <v>0</v>
      </c>
      <c r="L1104" s="199" t="s">
        <v>757</v>
      </c>
    </row>
    <row r="1105" spans="1:12" hidden="1">
      <c r="A1105" s="191">
        <v>1104</v>
      </c>
      <c r="B1105" s="192" t="s">
        <v>178</v>
      </c>
      <c r="C1105" s="193" t="s">
        <v>3069</v>
      </c>
      <c r="D1105" s="193" t="s">
        <v>3070</v>
      </c>
      <c r="E1105" s="193">
        <v>1</v>
      </c>
      <c r="F1105" s="194">
        <v>3796.9</v>
      </c>
      <c r="G1105" s="195">
        <v>3796.9</v>
      </c>
      <c r="H1105" s="196">
        <f t="shared" si="34"/>
        <v>1</v>
      </c>
      <c r="I1105" s="197">
        <v>3796.9</v>
      </c>
      <c r="J1105" s="198">
        <f t="shared" si="35"/>
        <v>0</v>
      </c>
      <c r="K1105" s="197">
        <v>0</v>
      </c>
      <c r="L1105" s="199" t="s">
        <v>757</v>
      </c>
    </row>
    <row r="1106" spans="1:12" hidden="1">
      <c r="A1106" s="191">
        <v>1105</v>
      </c>
      <c r="B1106" s="192" t="s">
        <v>785</v>
      </c>
      <c r="C1106" s="193" t="s">
        <v>3071</v>
      </c>
      <c r="D1106" s="193" t="s">
        <v>3072</v>
      </c>
      <c r="E1106" s="193">
        <v>1</v>
      </c>
      <c r="F1106" s="194">
        <v>3757.4</v>
      </c>
      <c r="G1106" s="195">
        <v>3757.4</v>
      </c>
      <c r="H1106" s="196">
        <f t="shared" si="34"/>
        <v>1</v>
      </c>
      <c r="I1106" s="197">
        <v>3757.4</v>
      </c>
      <c r="J1106" s="198">
        <f t="shared" si="35"/>
        <v>0</v>
      </c>
      <c r="K1106" s="197">
        <v>0</v>
      </c>
      <c r="L1106" s="199" t="s">
        <v>757</v>
      </c>
    </row>
    <row r="1107" spans="1:12" hidden="1">
      <c r="A1107" s="191">
        <v>1106</v>
      </c>
      <c r="B1107" s="192" t="s">
        <v>788</v>
      </c>
      <c r="C1107" s="193" t="s">
        <v>3073</v>
      </c>
      <c r="D1107" s="193" t="s">
        <v>3074</v>
      </c>
      <c r="E1107" s="193">
        <v>1</v>
      </c>
      <c r="F1107" s="194">
        <v>791.2</v>
      </c>
      <c r="G1107" s="195">
        <v>791.2</v>
      </c>
      <c r="H1107" s="196">
        <f t="shared" si="34"/>
        <v>1</v>
      </c>
      <c r="I1107" s="197">
        <v>791.2</v>
      </c>
      <c r="J1107" s="198">
        <f t="shared" si="35"/>
        <v>0</v>
      </c>
      <c r="K1107" s="197">
        <v>0</v>
      </c>
      <c r="L1107" s="199" t="s">
        <v>639</v>
      </c>
    </row>
    <row r="1108" spans="1:12" hidden="1">
      <c r="A1108" s="191">
        <v>1107</v>
      </c>
      <c r="B1108" s="192" t="s">
        <v>791</v>
      </c>
      <c r="C1108" s="193" t="s">
        <v>3075</v>
      </c>
      <c r="D1108" s="193" t="s">
        <v>3076</v>
      </c>
      <c r="E1108" s="193">
        <v>3</v>
      </c>
      <c r="F1108" s="194">
        <v>39</v>
      </c>
      <c r="G1108" s="195">
        <v>117</v>
      </c>
      <c r="H1108" s="196">
        <f t="shared" si="34"/>
        <v>0</v>
      </c>
      <c r="I1108" s="197">
        <v>0</v>
      </c>
      <c r="J1108" s="198">
        <f t="shared" si="35"/>
        <v>3</v>
      </c>
      <c r="K1108" s="197">
        <v>117</v>
      </c>
      <c r="L1108" s="199" t="s">
        <v>639</v>
      </c>
    </row>
    <row r="1109" spans="1:12" hidden="1">
      <c r="A1109" s="191">
        <v>1108</v>
      </c>
      <c r="B1109" s="192" t="s">
        <v>794</v>
      </c>
      <c r="C1109" s="193" t="s">
        <v>3077</v>
      </c>
      <c r="D1109" s="193" t="s">
        <v>3078</v>
      </c>
      <c r="E1109" s="193">
        <v>2</v>
      </c>
      <c r="F1109" s="194">
        <v>64.7</v>
      </c>
      <c r="G1109" s="195">
        <v>129.4</v>
      </c>
      <c r="H1109" s="196">
        <f t="shared" si="34"/>
        <v>0</v>
      </c>
      <c r="I1109" s="197">
        <v>0</v>
      </c>
      <c r="J1109" s="198">
        <f t="shared" si="35"/>
        <v>2</v>
      </c>
      <c r="K1109" s="197">
        <v>129.4</v>
      </c>
      <c r="L1109" s="199" t="s">
        <v>639</v>
      </c>
    </row>
    <row r="1110" spans="1:12" hidden="1">
      <c r="A1110" s="191">
        <v>1109</v>
      </c>
      <c r="B1110" s="192" t="s">
        <v>797</v>
      </c>
      <c r="C1110" s="193" t="s">
        <v>3079</v>
      </c>
      <c r="D1110" s="193" t="s">
        <v>3080</v>
      </c>
      <c r="E1110" s="193">
        <v>3</v>
      </c>
      <c r="F1110" s="194">
        <v>41.5</v>
      </c>
      <c r="G1110" s="195">
        <v>124.5</v>
      </c>
      <c r="H1110" s="196">
        <f t="shared" si="34"/>
        <v>0</v>
      </c>
      <c r="I1110" s="197">
        <v>0</v>
      </c>
      <c r="J1110" s="198">
        <f t="shared" si="35"/>
        <v>3</v>
      </c>
      <c r="K1110" s="197">
        <v>124.5</v>
      </c>
      <c r="L1110" s="199" t="s">
        <v>639</v>
      </c>
    </row>
    <row r="1111" spans="1:12" hidden="1">
      <c r="A1111" s="191">
        <v>1110</v>
      </c>
      <c r="B1111" s="192" t="s">
        <v>800</v>
      </c>
      <c r="C1111" s="193" t="s">
        <v>3081</v>
      </c>
      <c r="D1111" s="193" t="s">
        <v>3082</v>
      </c>
      <c r="E1111" s="193">
        <v>3</v>
      </c>
      <c r="F1111" s="194">
        <v>38.200000000000003</v>
      </c>
      <c r="G1111" s="195">
        <v>114.60000000000001</v>
      </c>
      <c r="H1111" s="196">
        <f t="shared" si="34"/>
        <v>0</v>
      </c>
      <c r="I1111" s="197">
        <v>0</v>
      </c>
      <c r="J1111" s="198">
        <f t="shared" si="35"/>
        <v>3</v>
      </c>
      <c r="K1111" s="197">
        <v>114.60000000000001</v>
      </c>
      <c r="L1111" s="199" t="s">
        <v>639</v>
      </c>
    </row>
    <row r="1112" spans="1:12" hidden="1">
      <c r="A1112" s="191">
        <v>1111</v>
      </c>
      <c r="B1112" s="192" t="s">
        <v>803</v>
      </c>
      <c r="C1112" s="193" t="s">
        <v>3083</v>
      </c>
      <c r="D1112" s="193" t="s">
        <v>3084</v>
      </c>
      <c r="E1112" s="193">
        <v>1</v>
      </c>
      <c r="F1112" s="194">
        <v>59.4</v>
      </c>
      <c r="G1112" s="195">
        <v>59.4</v>
      </c>
      <c r="H1112" s="196">
        <f t="shared" si="34"/>
        <v>0</v>
      </c>
      <c r="I1112" s="197">
        <v>0</v>
      </c>
      <c r="J1112" s="198">
        <f t="shared" si="35"/>
        <v>1</v>
      </c>
      <c r="K1112" s="197">
        <v>59.4</v>
      </c>
      <c r="L1112" s="199" t="s">
        <v>639</v>
      </c>
    </row>
    <row r="1113" spans="1:12" hidden="1">
      <c r="A1113" s="191">
        <v>1112</v>
      </c>
      <c r="B1113" s="192" t="s">
        <v>806</v>
      </c>
      <c r="C1113" s="193" t="s">
        <v>3085</v>
      </c>
      <c r="D1113" s="193" t="s">
        <v>3086</v>
      </c>
      <c r="E1113" s="193">
        <v>1</v>
      </c>
      <c r="F1113" s="194">
        <v>60.3</v>
      </c>
      <c r="G1113" s="195">
        <v>60.3</v>
      </c>
      <c r="H1113" s="196">
        <f t="shared" si="34"/>
        <v>0</v>
      </c>
      <c r="I1113" s="197">
        <v>0</v>
      </c>
      <c r="J1113" s="198">
        <f t="shared" si="35"/>
        <v>1</v>
      </c>
      <c r="K1113" s="197">
        <v>60.3</v>
      </c>
      <c r="L1113" s="199" t="s">
        <v>639</v>
      </c>
    </row>
    <row r="1114" spans="1:12" hidden="1">
      <c r="A1114" s="191">
        <v>1113</v>
      </c>
      <c r="B1114" s="192" t="s">
        <v>809</v>
      </c>
      <c r="C1114" s="193" t="s">
        <v>3087</v>
      </c>
      <c r="D1114" s="193" t="s">
        <v>3088</v>
      </c>
      <c r="E1114" s="193">
        <v>1</v>
      </c>
      <c r="F1114" s="194">
        <v>39</v>
      </c>
      <c r="G1114" s="195">
        <v>39</v>
      </c>
      <c r="H1114" s="196">
        <f t="shared" si="34"/>
        <v>0</v>
      </c>
      <c r="I1114" s="197">
        <v>0</v>
      </c>
      <c r="J1114" s="198">
        <f t="shared" si="35"/>
        <v>1</v>
      </c>
      <c r="K1114" s="197">
        <v>39</v>
      </c>
      <c r="L1114" s="199" t="s">
        <v>639</v>
      </c>
    </row>
    <row r="1115" spans="1:12" hidden="1">
      <c r="A1115" s="191">
        <v>1114</v>
      </c>
      <c r="B1115" s="192" t="s">
        <v>812</v>
      </c>
      <c r="C1115" s="193" t="s">
        <v>3089</v>
      </c>
      <c r="D1115" s="193" t="s">
        <v>3090</v>
      </c>
      <c r="E1115" s="193">
        <v>1</v>
      </c>
      <c r="F1115" s="194">
        <v>12.5</v>
      </c>
      <c r="G1115" s="195">
        <v>12.5</v>
      </c>
      <c r="H1115" s="196">
        <f t="shared" si="34"/>
        <v>0</v>
      </c>
      <c r="I1115" s="197">
        <v>0</v>
      </c>
      <c r="J1115" s="198">
        <f t="shared" si="35"/>
        <v>1</v>
      </c>
      <c r="K1115" s="197">
        <v>12.5</v>
      </c>
      <c r="L1115" s="199" t="s">
        <v>639</v>
      </c>
    </row>
    <row r="1116" spans="1:12" hidden="1">
      <c r="A1116" s="191">
        <v>1115</v>
      </c>
      <c r="B1116" s="192" t="s">
        <v>815</v>
      </c>
      <c r="C1116" s="193" t="s">
        <v>3091</v>
      </c>
      <c r="D1116" s="193" t="s">
        <v>3092</v>
      </c>
      <c r="E1116" s="193">
        <v>3</v>
      </c>
      <c r="F1116" s="194">
        <v>18</v>
      </c>
      <c r="G1116" s="195">
        <v>54</v>
      </c>
      <c r="H1116" s="196">
        <f t="shared" si="34"/>
        <v>0</v>
      </c>
      <c r="I1116" s="197">
        <v>0</v>
      </c>
      <c r="J1116" s="198">
        <f t="shared" si="35"/>
        <v>3</v>
      </c>
      <c r="K1116" s="197">
        <v>54</v>
      </c>
      <c r="L1116" s="199" t="s">
        <v>639</v>
      </c>
    </row>
    <row r="1117" spans="1:12" hidden="1">
      <c r="A1117" s="191">
        <v>1116</v>
      </c>
      <c r="B1117" s="192" t="s">
        <v>818</v>
      </c>
      <c r="C1117" s="193" t="s">
        <v>3093</v>
      </c>
      <c r="D1117" s="193" t="s">
        <v>3094</v>
      </c>
      <c r="E1117" s="193">
        <v>14</v>
      </c>
      <c r="F1117" s="194">
        <v>15.8</v>
      </c>
      <c r="G1117" s="195">
        <v>221.20000000000002</v>
      </c>
      <c r="H1117" s="196">
        <f t="shared" si="34"/>
        <v>0</v>
      </c>
      <c r="I1117" s="197">
        <v>0</v>
      </c>
      <c r="J1117" s="198">
        <f t="shared" si="35"/>
        <v>14</v>
      </c>
      <c r="K1117" s="197">
        <v>221.20000000000002</v>
      </c>
      <c r="L1117" s="199" t="s">
        <v>639</v>
      </c>
    </row>
    <row r="1118" spans="1:12" hidden="1">
      <c r="A1118" s="191">
        <v>1117</v>
      </c>
      <c r="B1118" s="192" t="s">
        <v>821</v>
      </c>
      <c r="C1118" s="193" t="s">
        <v>3095</v>
      </c>
      <c r="D1118" s="193" t="s">
        <v>3096</v>
      </c>
      <c r="E1118" s="193">
        <v>1</v>
      </c>
      <c r="F1118" s="194">
        <v>18.5</v>
      </c>
      <c r="G1118" s="195">
        <v>18.5</v>
      </c>
      <c r="H1118" s="196">
        <f t="shared" si="34"/>
        <v>0</v>
      </c>
      <c r="I1118" s="197">
        <v>0</v>
      </c>
      <c r="J1118" s="198">
        <f t="shared" si="35"/>
        <v>1</v>
      </c>
      <c r="K1118" s="197">
        <v>18.5</v>
      </c>
      <c r="L1118" s="199" t="s">
        <v>639</v>
      </c>
    </row>
    <row r="1119" spans="1:12" hidden="1">
      <c r="A1119" s="191">
        <v>1118</v>
      </c>
      <c r="B1119" s="192" t="s">
        <v>824</v>
      </c>
      <c r="C1119" s="193" t="s">
        <v>3097</v>
      </c>
      <c r="D1119" s="193" t="s">
        <v>3098</v>
      </c>
      <c r="E1119" s="193">
        <v>1</v>
      </c>
      <c r="F1119" s="194">
        <v>12.1</v>
      </c>
      <c r="G1119" s="195">
        <v>12.1</v>
      </c>
      <c r="H1119" s="196">
        <f t="shared" si="34"/>
        <v>0</v>
      </c>
      <c r="I1119" s="197">
        <v>0</v>
      </c>
      <c r="J1119" s="198">
        <f t="shared" si="35"/>
        <v>1</v>
      </c>
      <c r="K1119" s="197">
        <v>12.1</v>
      </c>
      <c r="L1119" s="199" t="s">
        <v>639</v>
      </c>
    </row>
    <row r="1120" spans="1:12" hidden="1">
      <c r="A1120" s="191">
        <v>1119</v>
      </c>
      <c r="B1120" s="192" t="s">
        <v>827</v>
      </c>
      <c r="C1120" s="193" t="s">
        <v>3099</v>
      </c>
      <c r="D1120" s="193" t="s">
        <v>3100</v>
      </c>
      <c r="E1120" s="193">
        <v>1</v>
      </c>
      <c r="F1120" s="194">
        <v>15.4</v>
      </c>
      <c r="G1120" s="195">
        <v>15.4</v>
      </c>
      <c r="H1120" s="196">
        <f t="shared" si="34"/>
        <v>0</v>
      </c>
      <c r="I1120" s="197">
        <v>0</v>
      </c>
      <c r="J1120" s="198">
        <f t="shared" si="35"/>
        <v>1</v>
      </c>
      <c r="K1120" s="197">
        <v>15.4</v>
      </c>
      <c r="L1120" s="199" t="s">
        <v>639</v>
      </c>
    </row>
    <row r="1121" spans="1:12" hidden="1">
      <c r="A1121" s="191">
        <v>1120</v>
      </c>
      <c r="B1121" s="192" t="s">
        <v>830</v>
      </c>
      <c r="C1121" s="193" t="s">
        <v>3101</v>
      </c>
      <c r="D1121" s="193" t="s">
        <v>3102</v>
      </c>
      <c r="E1121" s="193">
        <v>3</v>
      </c>
      <c r="F1121" s="194">
        <v>49</v>
      </c>
      <c r="G1121" s="195">
        <v>147</v>
      </c>
      <c r="H1121" s="196">
        <f t="shared" si="34"/>
        <v>0</v>
      </c>
      <c r="I1121" s="197">
        <v>0</v>
      </c>
      <c r="J1121" s="198">
        <f t="shared" si="35"/>
        <v>3</v>
      </c>
      <c r="K1121" s="197">
        <v>147</v>
      </c>
      <c r="L1121" s="199" t="s">
        <v>639</v>
      </c>
    </row>
    <row r="1122" spans="1:12" hidden="1">
      <c r="A1122" s="191">
        <v>1121</v>
      </c>
      <c r="B1122" s="192" t="s">
        <v>834</v>
      </c>
      <c r="C1122" s="193" t="s">
        <v>3103</v>
      </c>
      <c r="D1122" s="193" t="s">
        <v>3104</v>
      </c>
      <c r="E1122" s="193">
        <v>3</v>
      </c>
      <c r="F1122" s="194">
        <v>45.6</v>
      </c>
      <c r="G1122" s="195">
        <v>136.80000000000001</v>
      </c>
      <c r="H1122" s="196">
        <f t="shared" si="34"/>
        <v>0</v>
      </c>
      <c r="I1122" s="197">
        <v>0</v>
      </c>
      <c r="J1122" s="198">
        <f t="shared" si="35"/>
        <v>3</v>
      </c>
      <c r="K1122" s="197">
        <v>136.80000000000001</v>
      </c>
      <c r="L1122" s="199" t="s">
        <v>639</v>
      </c>
    </row>
    <row r="1123" spans="1:12" hidden="1">
      <c r="A1123" s="191">
        <v>1122</v>
      </c>
      <c r="B1123" s="192" t="s">
        <v>837</v>
      </c>
      <c r="C1123" s="193" t="s">
        <v>3105</v>
      </c>
      <c r="D1123" s="193" t="s">
        <v>3106</v>
      </c>
      <c r="E1123" s="193">
        <v>1</v>
      </c>
      <c r="F1123" s="194">
        <v>351.7</v>
      </c>
      <c r="G1123" s="195">
        <v>351.7</v>
      </c>
      <c r="H1123" s="196">
        <f t="shared" si="34"/>
        <v>0</v>
      </c>
      <c r="I1123" s="197">
        <v>0</v>
      </c>
      <c r="J1123" s="198">
        <f t="shared" si="35"/>
        <v>1</v>
      </c>
      <c r="K1123" s="197">
        <v>351.7</v>
      </c>
      <c r="L1123" s="199" t="s">
        <v>639</v>
      </c>
    </row>
    <row r="1124" spans="1:12" hidden="1">
      <c r="A1124" s="191">
        <v>1123</v>
      </c>
      <c r="B1124" s="192" t="s">
        <v>840</v>
      </c>
      <c r="C1124" s="193" t="s">
        <v>3107</v>
      </c>
      <c r="D1124" s="193" t="s">
        <v>3108</v>
      </c>
      <c r="E1124" s="193">
        <v>1</v>
      </c>
      <c r="F1124" s="194">
        <v>341.6</v>
      </c>
      <c r="G1124" s="195">
        <v>341.6</v>
      </c>
      <c r="H1124" s="196">
        <f t="shared" si="34"/>
        <v>0</v>
      </c>
      <c r="I1124" s="197">
        <v>0</v>
      </c>
      <c r="J1124" s="198">
        <f t="shared" si="35"/>
        <v>1</v>
      </c>
      <c r="K1124" s="197">
        <v>341.6</v>
      </c>
      <c r="L1124" s="199" t="s">
        <v>639</v>
      </c>
    </row>
    <row r="1125" spans="1:12" hidden="1">
      <c r="A1125" s="191">
        <v>1124</v>
      </c>
      <c r="B1125" s="192" t="s">
        <v>843</v>
      </c>
      <c r="C1125" s="193" t="s">
        <v>3109</v>
      </c>
      <c r="D1125" s="193" t="s">
        <v>3110</v>
      </c>
      <c r="E1125" s="193">
        <v>1</v>
      </c>
      <c r="F1125" s="194">
        <v>50.9</v>
      </c>
      <c r="G1125" s="195">
        <v>50.9</v>
      </c>
      <c r="H1125" s="196">
        <f t="shared" si="34"/>
        <v>0</v>
      </c>
      <c r="I1125" s="197">
        <v>0</v>
      </c>
      <c r="J1125" s="198">
        <f t="shared" si="35"/>
        <v>1</v>
      </c>
      <c r="K1125" s="197">
        <v>50.9</v>
      </c>
      <c r="L1125" s="199" t="s">
        <v>639</v>
      </c>
    </row>
    <row r="1126" spans="1:12" hidden="1">
      <c r="A1126" s="191">
        <v>1125</v>
      </c>
      <c r="B1126" s="192" t="s">
        <v>846</v>
      </c>
      <c r="C1126" s="193" t="s">
        <v>3111</v>
      </c>
      <c r="D1126" s="193" t="s">
        <v>3112</v>
      </c>
      <c r="E1126" s="193">
        <v>1</v>
      </c>
      <c r="F1126" s="194">
        <v>344.3</v>
      </c>
      <c r="G1126" s="195">
        <v>344.3</v>
      </c>
      <c r="H1126" s="196">
        <f t="shared" si="34"/>
        <v>0</v>
      </c>
      <c r="I1126" s="197">
        <v>0</v>
      </c>
      <c r="J1126" s="198">
        <f t="shared" si="35"/>
        <v>1</v>
      </c>
      <c r="K1126" s="197">
        <v>344.3</v>
      </c>
      <c r="L1126" s="199" t="s">
        <v>639</v>
      </c>
    </row>
    <row r="1127" spans="1:12" hidden="1">
      <c r="A1127" s="191">
        <v>1126</v>
      </c>
      <c r="B1127" s="192" t="s">
        <v>849</v>
      </c>
      <c r="C1127" s="193" t="s">
        <v>3113</v>
      </c>
      <c r="D1127" s="193" t="s">
        <v>3114</v>
      </c>
      <c r="E1127" s="193">
        <v>1</v>
      </c>
      <c r="F1127" s="194">
        <v>357.2</v>
      </c>
      <c r="G1127" s="195">
        <v>357.2</v>
      </c>
      <c r="H1127" s="196">
        <f t="shared" si="34"/>
        <v>0</v>
      </c>
      <c r="I1127" s="197">
        <v>0</v>
      </c>
      <c r="J1127" s="198">
        <f t="shared" si="35"/>
        <v>1</v>
      </c>
      <c r="K1127" s="197">
        <v>357.2</v>
      </c>
      <c r="L1127" s="199" t="s">
        <v>639</v>
      </c>
    </row>
    <row r="1128" spans="1:12" hidden="1">
      <c r="A1128" s="191">
        <v>1127</v>
      </c>
      <c r="B1128" s="192" t="s">
        <v>852</v>
      </c>
      <c r="C1128" s="193" t="s">
        <v>3115</v>
      </c>
      <c r="D1128" s="193" t="s">
        <v>3116</v>
      </c>
      <c r="E1128" s="193">
        <v>1</v>
      </c>
      <c r="F1128" s="194">
        <v>3.9</v>
      </c>
      <c r="G1128" s="195">
        <v>3.9</v>
      </c>
      <c r="H1128" s="196">
        <f t="shared" si="34"/>
        <v>0</v>
      </c>
      <c r="I1128" s="197">
        <v>0</v>
      </c>
      <c r="J1128" s="198">
        <f t="shared" si="35"/>
        <v>1</v>
      </c>
      <c r="K1128" s="197">
        <v>3.9</v>
      </c>
      <c r="L1128" s="199" t="s">
        <v>833</v>
      </c>
    </row>
    <row r="1129" spans="1:12" hidden="1">
      <c r="A1129" s="191">
        <v>1128</v>
      </c>
      <c r="B1129" s="192" t="s">
        <v>855</v>
      </c>
      <c r="C1129" s="193" t="s">
        <v>3117</v>
      </c>
      <c r="D1129" s="193" t="s">
        <v>3118</v>
      </c>
      <c r="E1129" s="193">
        <v>1</v>
      </c>
      <c r="F1129" s="194">
        <v>16.5</v>
      </c>
      <c r="G1129" s="195">
        <v>16.5</v>
      </c>
      <c r="H1129" s="196">
        <f t="shared" si="34"/>
        <v>0</v>
      </c>
      <c r="I1129" s="197">
        <v>0</v>
      </c>
      <c r="J1129" s="198">
        <f t="shared" si="35"/>
        <v>1</v>
      </c>
      <c r="K1129" s="197">
        <v>16.5</v>
      </c>
      <c r="L1129" s="199" t="s">
        <v>833</v>
      </c>
    </row>
    <row r="1130" spans="1:12" hidden="1">
      <c r="A1130" s="191">
        <v>1129</v>
      </c>
      <c r="B1130" s="192" t="s">
        <v>858</v>
      </c>
      <c r="C1130" s="193" t="s">
        <v>3119</v>
      </c>
      <c r="D1130" s="193" t="s">
        <v>3120</v>
      </c>
      <c r="E1130" s="193">
        <v>1</v>
      </c>
      <c r="F1130" s="194">
        <v>1.5</v>
      </c>
      <c r="G1130" s="195">
        <v>1.5</v>
      </c>
      <c r="H1130" s="196">
        <f t="shared" si="34"/>
        <v>0</v>
      </c>
      <c r="I1130" s="197">
        <v>0</v>
      </c>
      <c r="J1130" s="198">
        <f t="shared" si="35"/>
        <v>1</v>
      </c>
      <c r="K1130" s="197">
        <v>1.5</v>
      </c>
      <c r="L1130" s="199" t="s">
        <v>833</v>
      </c>
    </row>
    <row r="1131" spans="1:12" hidden="1">
      <c r="A1131" s="191">
        <v>1130</v>
      </c>
      <c r="B1131" s="192" t="s">
        <v>861</v>
      </c>
      <c r="C1131" s="193" t="s">
        <v>3121</v>
      </c>
      <c r="D1131" s="193" t="s">
        <v>3122</v>
      </c>
      <c r="E1131" s="193">
        <v>1</v>
      </c>
      <c r="F1131" s="194">
        <v>6.7</v>
      </c>
      <c r="G1131" s="195">
        <v>6.7</v>
      </c>
      <c r="H1131" s="196">
        <f t="shared" si="34"/>
        <v>0</v>
      </c>
      <c r="I1131" s="197">
        <v>0</v>
      </c>
      <c r="J1131" s="198">
        <f t="shared" si="35"/>
        <v>1</v>
      </c>
      <c r="K1131" s="197">
        <v>6.7</v>
      </c>
      <c r="L1131" s="199" t="s">
        <v>833</v>
      </c>
    </row>
    <row r="1132" spans="1:12" hidden="1">
      <c r="A1132" s="191">
        <v>1131</v>
      </c>
      <c r="B1132" s="192" t="s">
        <v>864</v>
      </c>
      <c r="C1132" s="193" t="s">
        <v>3123</v>
      </c>
      <c r="D1132" s="193" t="s">
        <v>3124</v>
      </c>
      <c r="E1132" s="193">
        <v>1</v>
      </c>
      <c r="F1132" s="194">
        <v>3.1</v>
      </c>
      <c r="G1132" s="195">
        <v>3.1</v>
      </c>
      <c r="H1132" s="196">
        <f t="shared" si="34"/>
        <v>0</v>
      </c>
      <c r="I1132" s="197">
        <v>0</v>
      </c>
      <c r="J1132" s="198">
        <f t="shared" si="35"/>
        <v>1</v>
      </c>
      <c r="K1132" s="197">
        <v>3.1</v>
      </c>
      <c r="L1132" s="199" t="s">
        <v>833</v>
      </c>
    </row>
    <row r="1133" spans="1:12" hidden="1">
      <c r="A1133" s="191">
        <v>1132</v>
      </c>
      <c r="B1133" s="192" t="s">
        <v>868</v>
      </c>
      <c r="C1133" s="193" t="s">
        <v>3125</v>
      </c>
      <c r="D1133" s="193" t="s">
        <v>3126</v>
      </c>
      <c r="E1133" s="193">
        <v>1</v>
      </c>
      <c r="F1133" s="194">
        <v>5.6</v>
      </c>
      <c r="G1133" s="195">
        <v>5.6</v>
      </c>
      <c r="H1133" s="196">
        <f t="shared" si="34"/>
        <v>0</v>
      </c>
      <c r="I1133" s="197">
        <v>0</v>
      </c>
      <c r="J1133" s="198">
        <f t="shared" si="35"/>
        <v>1</v>
      </c>
      <c r="K1133" s="197">
        <v>5.6</v>
      </c>
      <c r="L1133" s="199" t="s">
        <v>833</v>
      </c>
    </row>
    <row r="1134" spans="1:12" hidden="1">
      <c r="A1134" s="191">
        <v>1133</v>
      </c>
      <c r="B1134" s="192" t="s">
        <v>871</v>
      </c>
      <c r="C1134" s="193" t="s">
        <v>3127</v>
      </c>
      <c r="D1134" s="193" t="s">
        <v>3128</v>
      </c>
      <c r="E1134" s="193">
        <v>1</v>
      </c>
      <c r="F1134" s="194">
        <v>9.1999999999999993</v>
      </c>
      <c r="G1134" s="195">
        <v>9.1999999999999993</v>
      </c>
      <c r="H1134" s="196">
        <f t="shared" si="34"/>
        <v>0</v>
      </c>
      <c r="I1134" s="197">
        <v>0</v>
      </c>
      <c r="J1134" s="198">
        <f t="shared" si="35"/>
        <v>1</v>
      </c>
      <c r="K1134" s="197">
        <v>9.1999999999999993</v>
      </c>
      <c r="L1134" s="199" t="s">
        <v>833</v>
      </c>
    </row>
    <row r="1135" spans="1:12" hidden="1">
      <c r="A1135" s="191">
        <v>1134</v>
      </c>
      <c r="B1135" s="192" t="s">
        <v>874</v>
      </c>
      <c r="C1135" s="193" t="s">
        <v>3129</v>
      </c>
      <c r="D1135" s="193" t="s">
        <v>3130</v>
      </c>
      <c r="E1135" s="193">
        <v>1</v>
      </c>
      <c r="F1135" s="194">
        <v>11.1</v>
      </c>
      <c r="G1135" s="195">
        <v>11.1</v>
      </c>
      <c r="H1135" s="196">
        <f t="shared" si="34"/>
        <v>0</v>
      </c>
      <c r="I1135" s="197">
        <v>0</v>
      </c>
      <c r="J1135" s="198">
        <f t="shared" si="35"/>
        <v>1</v>
      </c>
      <c r="K1135" s="197">
        <v>11.1</v>
      </c>
      <c r="L1135" s="199" t="s">
        <v>833</v>
      </c>
    </row>
    <row r="1136" spans="1:12" hidden="1">
      <c r="A1136" s="191">
        <v>1135</v>
      </c>
      <c r="B1136" s="192" t="s">
        <v>877</v>
      </c>
      <c r="C1136" s="193" t="s">
        <v>3131</v>
      </c>
      <c r="D1136" s="193" t="s">
        <v>3132</v>
      </c>
      <c r="E1136" s="193">
        <v>1</v>
      </c>
      <c r="F1136" s="194">
        <v>39.799999999999997</v>
      </c>
      <c r="G1136" s="195">
        <v>39.799999999999997</v>
      </c>
      <c r="H1136" s="196">
        <f t="shared" si="34"/>
        <v>0</v>
      </c>
      <c r="I1136" s="197">
        <v>0</v>
      </c>
      <c r="J1136" s="198">
        <f t="shared" si="35"/>
        <v>1</v>
      </c>
      <c r="K1136" s="197">
        <v>39.799999999999997</v>
      </c>
      <c r="L1136" s="199" t="s">
        <v>833</v>
      </c>
    </row>
    <row r="1137" spans="1:12" hidden="1">
      <c r="A1137" s="191">
        <v>1136</v>
      </c>
      <c r="B1137" s="192" t="s">
        <v>881</v>
      </c>
      <c r="C1137" s="193" t="s">
        <v>3133</v>
      </c>
      <c r="D1137" s="193" t="s">
        <v>3134</v>
      </c>
      <c r="E1137" s="193">
        <v>1</v>
      </c>
      <c r="F1137" s="194">
        <v>29.2</v>
      </c>
      <c r="G1137" s="195">
        <v>29.2</v>
      </c>
      <c r="H1137" s="196">
        <f t="shared" si="34"/>
        <v>0</v>
      </c>
      <c r="I1137" s="197">
        <v>0</v>
      </c>
      <c r="J1137" s="198">
        <f t="shared" si="35"/>
        <v>1</v>
      </c>
      <c r="K1137" s="197">
        <v>29.2</v>
      </c>
      <c r="L1137" s="199" t="s">
        <v>833</v>
      </c>
    </row>
    <row r="1138" spans="1:12" hidden="1">
      <c r="A1138" s="191">
        <v>1137</v>
      </c>
      <c r="B1138" s="192" t="s">
        <v>2278</v>
      </c>
      <c r="C1138" s="193" t="s">
        <v>3135</v>
      </c>
      <c r="D1138" s="193" t="s">
        <v>3136</v>
      </c>
      <c r="E1138" s="193">
        <v>102</v>
      </c>
      <c r="F1138" s="194">
        <v>8.4</v>
      </c>
      <c r="G1138" s="195">
        <v>856.80000000000007</v>
      </c>
      <c r="H1138" s="196">
        <f t="shared" si="34"/>
        <v>0</v>
      </c>
      <c r="I1138" s="197">
        <v>0</v>
      </c>
      <c r="J1138" s="198">
        <f t="shared" si="35"/>
        <v>102</v>
      </c>
      <c r="K1138" s="197">
        <v>856.80000000000007</v>
      </c>
      <c r="L1138" s="200" t="s">
        <v>867</v>
      </c>
    </row>
    <row r="1139" spans="1:12" hidden="1">
      <c r="A1139" s="191">
        <v>1138</v>
      </c>
      <c r="B1139" s="192" t="s">
        <v>886</v>
      </c>
      <c r="C1139" s="193" t="s">
        <v>3137</v>
      </c>
      <c r="D1139" s="193" t="s">
        <v>3138</v>
      </c>
      <c r="E1139" s="193">
        <v>102</v>
      </c>
      <c r="F1139" s="194">
        <v>2.2000000000000002</v>
      </c>
      <c r="G1139" s="195">
        <v>224.4</v>
      </c>
      <c r="H1139" s="196">
        <f t="shared" si="34"/>
        <v>0</v>
      </c>
      <c r="I1139" s="197">
        <v>0</v>
      </c>
      <c r="J1139" s="198">
        <f t="shared" si="35"/>
        <v>102</v>
      </c>
      <c r="K1139" s="197">
        <v>224.4</v>
      </c>
      <c r="L1139" s="200" t="s">
        <v>867</v>
      </c>
    </row>
    <row r="1140" spans="1:12">
      <c r="A1140" s="191">
        <v>1139</v>
      </c>
      <c r="B1140" s="192" t="s">
        <v>889</v>
      </c>
      <c r="C1140" s="193" t="s">
        <v>3139</v>
      </c>
      <c r="D1140" s="193" t="s">
        <v>3140</v>
      </c>
      <c r="E1140" s="193">
        <v>2</v>
      </c>
      <c r="F1140" s="194">
        <v>1183.5999999999999</v>
      </c>
      <c r="G1140" s="195">
        <v>2367.1999999999998</v>
      </c>
      <c r="H1140" s="196">
        <f t="shared" si="34"/>
        <v>2</v>
      </c>
      <c r="I1140" s="197">
        <v>2367.1999999999998</v>
      </c>
      <c r="J1140" s="198">
        <f t="shared" si="35"/>
        <v>0</v>
      </c>
      <c r="K1140" s="197">
        <v>0</v>
      </c>
      <c r="L1140" s="199" t="s">
        <v>880</v>
      </c>
    </row>
    <row r="1141" spans="1:12">
      <c r="A1141" s="191">
        <v>1140</v>
      </c>
      <c r="B1141" s="192" t="s">
        <v>892</v>
      </c>
      <c r="C1141" s="193" t="s">
        <v>3141</v>
      </c>
      <c r="D1141" s="193" t="s">
        <v>3142</v>
      </c>
      <c r="E1141" s="193">
        <v>2</v>
      </c>
      <c r="F1141" s="194">
        <v>225.6</v>
      </c>
      <c r="G1141" s="195">
        <v>451.2</v>
      </c>
      <c r="H1141" s="196">
        <f t="shared" si="34"/>
        <v>2</v>
      </c>
      <c r="I1141" s="197">
        <v>451.2</v>
      </c>
      <c r="J1141" s="198">
        <f t="shared" si="35"/>
        <v>0</v>
      </c>
      <c r="K1141" s="197">
        <v>0</v>
      </c>
      <c r="L1141" s="199" t="s">
        <v>880</v>
      </c>
    </row>
    <row r="1142" spans="1:12">
      <c r="A1142" s="191">
        <v>1141</v>
      </c>
      <c r="B1142" s="192" t="s">
        <v>895</v>
      </c>
      <c r="C1142" s="193" t="s">
        <v>3143</v>
      </c>
      <c r="D1142" s="193" t="s">
        <v>3144</v>
      </c>
      <c r="E1142" s="193">
        <v>2</v>
      </c>
      <c r="F1142" s="194">
        <v>1183.5999999999999</v>
      </c>
      <c r="G1142" s="195">
        <v>2367.1999999999998</v>
      </c>
      <c r="H1142" s="196">
        <f t="shared" si="34"/>
        <v>2</v>
      </c>
      <c r="I1142" s="197">
        <v>2367.1999999999998</v>
      </c>
      <c r="J1142" s="198">
        <f t="shared" si="35"/>
        <v>0</v>
      </c>
      <c r="K1142" s="197">
        <v>0</v>
      </c>
      <c r="L1142" s="199" t="s">
        <v>880</v>
      </c>
    </row>
    <row r="1143" spans="1:12">
      <c r="A1143" s="191">
        <v>1142</v>
      </c>
      <c r="B1143" s="192" t="s">
        <v>898</v>
      </c>
      <c r="C1143" s="193" t="s">
        <v>3145</v>
      </c>
      <c r="D1143" s="193" t="s">
        <v>3146</v>
      </c>
      <c r="E1143" s="193">
        <v>3</v>
      </c>
      <c r="F1143" s="194">
        <v>225.6</v>
      </c>
      <c r="G1143" s="195">
        <v>676.8</v>
      </c>
      <c r="H1143" s="196">
        <f t="shared" si="34"/>
        <v>3</v>
      </c>
      <c r="I1143" s="197">
        <v>676.8</v>
      </c>
      <c r="J1143" s="198">
        <f t="shared" si="35"/>
        <v>0</v>
      </c>
      <c r="K1143" s="197">
        <v>0</v>
      </c>
      <c r="L1143" s="199" t="s">
        <v>880</v>
      </c>
    </row>
    <row r="1144" spans="1:12">
      <c r="A1144" s="191">
        <v>1143</v>
      </c>
      <c r="B1144" s="192" t="s">
        <v>2291</v>
      </c>
      <c r="C1144" s="193" t="s">
        <v>3147</v>
      </c>
      <c r="D1144" s="193" t="s">
        <v>3148</v>
      </c>
      <c r="E1144" s="193">
        <v>1</v>
      </c>
      <c r="F1144" s="194">
        <v>1192.7</v>
      </c>
      <c r="G1144" s="195">
        <v>1192.7</v>
      </c>
      <c r="H1144" s="196">
        <f t="shared" si="34"/>
        <v>1</v>
      </c>
      <c r="I1144" s="197">
        <v>1192.7</v>
      </c>
      <c r="J1144" s="198">
        <f t="shared" si="35"/>
        <v>0</v>
      </c>
      <c r="K1144" s="197">
        <v>0</v>
      </c>
      <c r="L1144" s="199" t="s">
        <v>880</v>
      </c>
    </row>
    <row r="1145" spans="1:12">
      <c r="A1145" s="191">
        <v>1144</v>
      </c>
      <c r="B1145" s="192" t="s">
        <v>903</v>
      </c>
      <c r="C1145" s="193" t="s">
        <v>3149</v>
      </c>
      <c r="D1145" s="193" t="s">
        <v>3150</v>
      </c>
      <c r="E1145" s="193">
        <v>8</v>
      </c>
      <c r="F1145" s="194">
        <v>247</v>
      </c>
      <c r="G1145" s="195">
        <v>1976</v>
      </c>
      <c r="H1145" s="196">
        <f t="shared" si="34"/>
        <v>8</v>
      </c>
      <c r="I1145" s="197">
        <v>1976</v>
      </c>
      <c r="J1145" s="198">
        <f t="shared" si="35"/>
        <v>0</v>
      </c>
      <c r="K1145" s="197">
        <v>0</v>
      </c>
      <c r="L1145" s="199" t="s">
        <v>880</v>
      </c>
    </row>
    <row r="1146" spans="1:12">
      <c r="A1146" s="191">
        <v>1145</v>
      </c>
      <c r="B1146" s="192" t="s">
        <v>906</v>
      </c>
      <c r="C1146" s="193" t="s">
        <v>3151</v>
      </c>
      <c r="D1146" s="193" t="s">
        <v>3152</v>
      </c>
      <c r="E1146" s="193">
        <v>6</v>
      </c>
      <c r="F1146" s="194">
        <v>1190.4000000000001</v>
      </c>
      <c r="G1146" s="195">
        <v>7142.4000000000005</v>
      </c>
      <c r="H1146" s="196">
        <f t="shared" si="34"/>
        <v>6</v>
      </c>
      <c r="I1146" s="197">
        <v>7142.4000000000005</v>
      </c>
      <c r="J1146" s="198">
        <f t="shared" si="35"/>
        <v>0</v>
      </c>
      <c r="K1146" s="197">
        <v>0</v>
      </c>
      <c r="L1146" s="199" t="s">
        <v>880</v>
      </c>
    </row>
    <row r="1147" spans="1:12">
      <c r="A1147" s="191">
        <v>1146</v>
      </c>
      <c r="B1147" s="192" t="s">
        <v>2298</v>
      </c>
      <c r="C1147" s="193" t="s">
        <v>3153</v>
      </c>
      <c r="D1147" s="193" t="s">
        <v>3154</v>
      </c>
      <c r="E1147" s="193">
        <v>1</v>
      </c>
      <c r="F1147" s="194">
        <v>1192.7</v>
      </c>
      <c r="G1147" s="195">
        <v>1192.7</v>
      </c>
      <c r="H1147" s="196">
        <f t="shared" si="34"/>
        <v>1</v>
      </c>
      <c r="I1147" s="197">
        <v>1192.7</v>
      </c>
      <c r="J1147" s="198">
        <f t="shared" si="35"/>
        <v>0</v>
      </c>
      <c r="K1147" s="197">
        <v>0</v>
      </c>
      <c r="L1147" s="199" t="s">
        <v>880</v>
      </c>
    </row>
    <row r="1148" spans="1:12">
      <c r="A1148" s="191">
        <v>1147</v>
      </c>
      <c r="B1148" s="192" t="s">
        <v>911</v>
      </c>
      <c r="C1148" s="193" t="s">
        <v>3155</v>
      </c>
      <c r="D1148" s="193" t="s">
        <v>3156</v>
      </c>
      <c r="E1148" s="193">
        <v>1</v>
      </c>
      <c r="F1148" s="194">
        <v>1215</v>
      </c>
      <c r="G1148" s="195">
        <v>1215</v>
      </c>
      <c r="H1148" s="196">
        <f t="shared" si="34"/>
        <v>1</v>
      </c>
      <c r="I1148" s="197">
        <v>1215</v>
      </c>
      <c r="J1148" s="198">
        <f t="shared" si="35"/>
        <v>0</v>
      </c>
      <c r="K1148" s="197">
        <v>0</v>
      </c>
      <c r="L1148" s="199" t="s">
        <v>880</v>
      </c>
    </row>
    <row r="1149" spans="1:12">
      <c r="A1149" s="191">
        <v>1148</v>
      </c>
      <c r="B1149" s="192" t="s">
        <v>914</v>
      </c>
      <c r="C1149" s="193" t="s">
        <v>3157</v>
      </c>
      <c r="D1149" s="193" t="s">
        <v>3158</v>
      </c>
      <c r="E1149" s="193">
        <v>1</v>
      </c>
      <c r="F1149" s="194">
        <v>258.10000000000002</v>
      </c>
      <c r="G1149" s="195">
        <v>258.10000000000002</v>
      </c>
      <c r="H1149" s="196">
        <f t="shared" si="34"/>
        <v>1</v>
      </c>
      <c r="I1149" s="197">
        <v>258.10000000000002</v>
      </c>
      <c r="J1149" s="198">
        <f t="shared" si="35"/>
        <v>0</v>
      </c>
      <c r="K1149" s="197">
        <v>0</v>
      </c>
      <c r="L1149" s="199" t="s">
        <v>880</v>
      </c>
    </row>
    <row r="1150" spans="1:12">
      <c r="A1150" s="191">
        <v>1149</v>
      </c>
      <c r="B1150" s="192" t="s">
        <v>917</v>
      </c>
      <c r="C1150" s="193" t="s">
        <v>3159</v>
      </c>
      <c r="D1150" s="193" t="s">
        <v>3160</v>
      </c>
      <c r="E1150" s="193">
        <v>1</v>
      </c>
      <c r="F1150" s="194">
        <v>1220.0999999999999</v>
      </c>
      <c r="G1150" s="195">
        <v>1220.0999999999999</v>
      </c>
      <c r="H1150" s="196">
        <f t="shared" si="34"/>
        <v>1</v>
      </c>
      <c r="I1150" s="197">
        <v>1220.0999999999999</v>
      </c>
      <c r="J1150" s="198">
        <f t="shared" si="35"/>
        <v>0</v>
      </c>
      <c r="K1150" s="197">
        <v>0</v>
      </c>
      <c r="L1150" s="199" t="s">
        <v>880</v>
      </c>
    </row>
    <row r="1151" spans="1:12">
      <c r="A1151" s="191">
        <v>1150</v>
      </c>
      <c r="B1151" s="192" t="s">
        <v>433</v>
      </c>
      <c r="C1151" s="193" t="s">
        <v>3161</v>
      </c>
      <c r="D1151" s="193" t="s">
        <v>3162</v>
      </c>
      <c r="E1151" s="193">
        <v>1</v>
      </c>
      <c r="F1151" s="194">
        <v>319.3</v>
      </c>
      <c r="G1151" s="195">
        <v>319.3</v>
      </c>
      <c r="H1151" s="196">
        <f t="shared" si="34"/>
        <v>1</v>
      </c>
      <c r="I1151" s="197">
        <v>319.3</v>
      </c>
      <c r="J1151" s="198">
        <f t="shared" si="35"/>
        <v>0</v>
      </c>
      <c r="K1151" s="197">
        <v>0</v>
      </c>
      <c r="L1151" s="199" t="s">
        <v>880</v>
      </c>
    </row>
    <row r="1152" spans="1:12">
      <c r="A1152" s="191">
        <v>1151</v>
      </c>
      <c r="B1152" s="192" t="s">
        <v>434</v>
      </c>
      <c r="C1152" s="193" t="s">
        <v>3163</v>
      </c>
      <c r="D1152" s="193" t="s">
        <v>3164</v>
      </c>
      <c r="E1152" s="193">
        <v>1</v>
      </c>
      <c r="F1152" s="194">
        <v>1198.7</v>
      </c>
      <c r="G1152" s="195">
        <v>1198.7</v>
      </c>
      <c r="H1152" s="196">
        <f t="shared" si="34"/>
        <v>1</v>
      </c>
      <c r="I1152" s="197">
        <v>1198.7</v>
      </c>
      <c r="J1152" s="198">
        <f t="shared" si="35"/>
        <v>0</v>
      </c>
      <c r="K1152" s="197">
        <v>0</v>
      </c>
      <c r="L1152" s="199" t="s">
        <v>880</v>
      </c>
    </row>
    <row r="1153" spans="1:12">
      <c r="A1153" s="191">
        <v>1152</v>
      </c>
      <c r="B1153" s="192" t="s">
        <v>924</v>
      </c>
      <c r="C1153" s="193" t="s">
        <v>3165</v>
      </c>
      <c r="D1153" s="193" t="s">
        <v>3166</v>
      </c>
      <c r="E1153" s="193">
        <v>1</v>
      </c>
      <c r="F1153" s="194">
        <v>258.10000000000002</v>
      </c>
      <c r="G1153" s="195">
        <v>258.10000000000002</v>
      </c>
      <c r="H1153" s="196">
        <f t="shared" si="34"/>
        <v>1</v>
      </c>
      <c r="I1153" s="197">
        <v>258.10000000000002</v>
      </c>
      <c r="J1153" s="198">
        <f t="shared" si="35"/>
        <v>0</v>
      </c>
      <c r="K1153" s="197">
        <v>0</v>
      </c>
      <c r="L1153" s="199" t="s">
        <v>880</v>
      </c>
    </row>
    <row r="1154" spans="1:12">
      <c r="A1154" s="191">
        <v>1153</v>
      </c>
      <c r="B1154" s="192" t="s">
        <v>927</v>
      </c>
      <c r="C1154" s="193" t="s">
        <v>3167</v>
      </c>
      <c r="D1154" s="193" t="s">
        <v>3168</v>
      </c>
      <c r="E1154" s="193">
        <v>1</v>
      </c>
      <c r="F1154" s="194">
        <v>1235</v>
      </c>
      <c r="G1154" s="195">
        <v>1235</v>
      </c>
      <c r="H1154" s="196">
        <f t="shared" si="34"/>
        <v>1</v>
      </c>
      <c r="I1154" s="197">
        <v>1235</v>
      </c>
      <c r="J1154" s="198">
        <f t="shared" si="35"/>
        <v>0</v>
      </c>
      <c r="K1154" s="197">
        <v>0</v>
      </c>
      <c r="L1154" s="199" t="s">
        <v>880</v>
      </c>
    </row>
    <row r="1155" spans="1:12">
      <c r="A1155" s="191">
        <v>1154</v>
      </c>
      <c r="B1155" s="192" t="s">
        <v>930</v>
      </c>
      <c r="C1155" s="193" t="s">
        <v>3169</v>
      </c>
      <c r="D1155" s="193" t="s">
        <v>3170</v>
      </c>
      <c r="E1155" s="193">
        <v>1</v>
      </c>
      <c r="F1155" s="194">
        <v>1753.2</v>
      </c>
      <c r="G1155" s="195">
        <v>1753.2</v>
      </c>
      <c r="H1155" s="196">
        <f t="shared" ref="H1155:H1218" si="36">I1155/F1155</f>
        <v>1</v>
      </c>
      <c r="I1155" s="197">
        <v>1753.2</v>
      </c>
      <c r="J1155" s="198">
        <f t="shared" ref="J1155:J1218" si="37">K1155/F1155</f>
        <v>0</v>
      </c>
      <c r="K1155" s="197">
        <v>0</v>
      </c>
      <c r="L1155" s="199" t="s">
        <v>880</v>
      </c>
    </row>
    <row r="1156" spans="1:12">
      <c r="A1156" s="191">
        <v>1155</v>
      </c>
      <c r="B1156" s="192" t="s">
        <v>435</v>
      </c>
      <c r="C1156" s="193" t="s">
        <v>3171</v>
      </c>
      <c r="D1156" s="193" t="s">
        <v>3172</v>
      </c>
      <c r="E1156" s="193">
        <v>10</v>
      </c>
      <c r="F1156" s="194">
        <v>1764.7</v>
      </c>
      <c r="G1156" s="195">
        <v>17647</v>
      </c>
      <c r="H1156" s="196">
        <f t="shared" si="36"/>
        <v>10</v>
      </c>
      <c r="I1156" s="197">
        <v>17647</v>
      </c>
      <c r="J1156" s="198">
        <f t="shared" si="37"/>
        <v>0</v>
      </c>
      <c r="K1156" s="197">
        <v>0</v>
      </c>
      <c r="L1156" s="199" t="s">
        <v>880</v>
      </c>
    </row>
    <row r="1157" spans="1:12">
      <c r="A1157" s="191">
        <v>1156</v>
      </c>
      <c r="B1157" s="192" t="s">
        <v>935</v>
      </c>
      <c r="C1157" s="193" t="s">
        <v>3173</v>
      </c>
      <c r="D1157" s="193" t="s">
        <v>3174</v>
      </c>
      <c r="E1157" s="193">
        <v>1</v>
      </c>
      <c r="F1157" s="194">
        <v>1772.8</v>
      </c>
      <c r="G1157" s="195">
        <v>1772.8</v>
      </c>
      <c r="H1157" s="196">
        <f t="shared" si="36"/>
        <v>1</v>
      </c>
      <c r="I1157" s="197">
        <v>1772.8</v>
      </c>
      <c r="J1157" s="198">
        <f t="shared" si="37"/>
        <v>0</v>
      </c>
      <c r="K1157" s="197">
        <v>0</v>
      </c>
      <c r="L1157" s="199" t="s">
        <v>880</v>
      </c>
    </row>
    <row r="1158" spans="1:12">
      <c r="A1158" s="191">
        <v>1157</v>
      </c>
      <c r="B1158" s="192" t="s">
        <v>436</v>
      </c>
      <c r="C1158" s="193" t="s">
        <v>3175</v>
      </c>
      <c r="D1158" s="193" t="s">
        <v>3176</v>
      </c>
      <c r="E1158" s="193">
        <v>1</v>
      </c>
      <c r="F1158" s="194">
        <v>1772.8</v>
      </c>
      <c r="G1158" s="195">
        <v>1772.8</v>
      </c>
      <c r="H1158" s="196">
        <f t="shared" si="36"/>
        <v>1</v>
      </c>
      <c r="I1158" s="197">
        <v>1772.8</v>
      </c>
      <c r="J1158" s="198">
        <f t="shared" si="37"/>
        <v>0</v>
      </c>
      <c r="K1158" s="197">
        <v>0</v>
      </c>
      <c r="L1158" s="199" t="s">
        <v>880</v>
      </c>
    </row>
    <row r="1159" spans="1:12">
      <c r="A1159" s="191">
        <v>1158</v>
      </c>
      <c r="B1159" s="192" t="s">
        <v>940</v>
      </c>
      <c r="C1159" s="193" t="s">
        <v>3177</v>
      </c>
      <c r="D1159" s="193" t="s">
        <v>3178</v>
      </c>
      <c r="E1159" s="193">
        <v>1</v>
      </c>
      <c r="F1159" s="194">
        <v>1786.1</v>
      </c>
      <c r="G1159" s="195">
        <v>1786.1</v>
      </c>
      <c r="H1159" s="196">
        <f t="shared" si="36"/>
        <v>1</v>
      </c>
      <c r="I1159" s="197">
        <v>1786.1</v>
      </c>
      <c r="J1159" s="198">
        <f t="shared" si="37"/>
        <v>0</v>
      </c>
      <c r="K1159" s="197">
        <v>0</v>
      </c>
      <c r="L1159" s="199" t="s">
        <v>880</v>
      </c>
    </row>
    <row r="1160" spans="1:12">
      <c r="A1160" s="191">
        <v>1159</v>
      </c>
      <c r="B1160" s="192" t="s">
        <v>943</v>
      </c>
      <c r="C1160" s="193" t="s">
        <v>3179</v>
      </c>
      <c r="D1160" s="193" t="s">
        <v>3180</v>
      </c>
      <c r="E1160" s="193">
        <v>1</v>
      </c>
      <c r="F1160" s="194">
        <v>1753.2</v>
      </c>
      <c r="G1160" s="195">
        <v>1753.2</v>
      </c>
      <c r="H1160" s="196">
        <f t="shared" si="36"/>
        <v>1</v>
      </c>
      <c r="I1160" s="197">
        <v>1753.2</v>
      </c>
      <c r="J1160" s="198">
        <f t="shared" si="37"/>
        <v>0</v>
      </c>
      <c r="K1160" s="197">
        <v>0</v>
      </c>
      <c r="L1160" s="199" t="s">
        <v>880</v>
      </c>
    </row>
    <row r="1161" spans="1:12">
      <c r="A1161" s="191">
        <v>1160</v>
      </c>
      <c r="B1161" s="192" t="s">
        <v>946</v>
      </c>
      <c r="C1161" s="193" t="s">
        <v>3181</v>
      </c>
      <c r="D1161" s="193" t="s">
        <v>3182</v>
      </c>
      <c r="E1161" s="193">
        <v>2</v>
      </c>
      <c r="F1161" s="194">
        <v>205.9</v>
      </c>
      <c r="G1161" s="195">
        <v>411.8</v>
      </c>
      <c r="H1161" s="196">
        <f t="shared" si="36"/>
        <v>0</v>
      </c>
      <c r="I1161" s="197">
        <v>0</v>
      </c>
      <c r="J1161" s="198">
        <f t="shared" si="37"/>
        <v>2</v>
      </c>
      <c r="K1161" s="197">
        <v>411.8</v>
      </c>
      <c r="L1161" s="199" t="s">
        <v>880</v>
      </c>
    </row>
    <row r="1162" spans="1:12">
      <c r="A1162" s="191">
        <v>1161</v>
      </c>
      <c r="B1162" s="192" t="s">
        <v>949</v>
      </c>
      <c r="C1162" s="193" t="s">
        <v>3183</v>
      </c>
      <c r="D1162" s="193" t="s">
        <v>3184</v>
      </c>
      <c r="E1162" s="193">
        <v>1</v>
      </c>
      <c r="F1162" s="194">
        <v>324.7</v>
      </c>
      <c r="G1162" s="195">
        <v>324.7</v>
      </c>
      <c r="H1162" s="196">
        <f t="shared" si="36"/>
        <v>0</v>
      </c>
      <c r="I1162" s="197">
        <v>0</v>
      </c>
      <c r="J1162" s="198">
        <f t="shared" si="37"/>
        <v>1</v>
      </c>
      <c r="K1162" s="197">
        <v>324.7</v>
      </c>
      <c r="L1162" s="199" t="s">
        <v>880</v>
      </c>
    </row>
    <row r="1163" spans="1:12">
      <c r="A1163" s="191">
        <v>1162</v>
      </c>
      <c r="B1163" s="192" t="s">
        <v>952</v>
      </c>
      <c r="C1163" s="193" t="s">
        <v>3185</v>
      </c>
      <c r="D1163" s="193" t="s">
        <v>3186</v>
      </c>
      <c r="E1163" s="193">
        <v>10</v>
      </c>
      <c r="F1163" s="194">
        <v>222.3</v>
      </c>
      <c r="G1163" s="195">
        <v>2223</v>
      </c>
      <c r="H1163" s="196">
        <f t="shared" si="36"/>
        <v>0</v>
      </c>
      <c r="I1163" s="197">
        <v>0</v>
      </c>
      <c r="J1163" s="198">
        <f t="shared" si="37"/>
        <v>10</v>
      </c>
      <c r="K1163" s="197">
        <v>2223</v>
      </c>
      <c r="L1163" s="199" t="s">
        <v>880</v>
      </c>
    </row>
    <row r="1164" spans="1:12">
      <c r="A1164" s="191">
        <v>1163</v>
      </c>
      <c r="B1164" s="192" t="s">
        <v>955</v>
      </c>
      <c r="C1164" s="193" t="s">
        <v>3187</v>
      </c>
      <c r="D1164" s="193" t="s">
        <v>3188</v>
      </c>
      <c r="E1164" s="193">
        <v>10</v>
      </c>
      <c r="F1164" s="194">
        <v>222.9</v>
      </c>
      <c r="G1164" s="195">
        <v>2229</v>
      </c>
      <c r="H1164" s="196">
        <f t="shared" si="36"/>
        <v>0</v>
      </c>
      <c r="I1164" s="197">
        <v>0</v>
      </c>
      <c r="J1164" s="198">
        <f t="shared" si="37"/>
        <v>10</v>
      </c>
      <c r="K1164" s="197">
        <v>2229</v>
      </c>
      <c r="L1164" s="199" t="s">
        <v>880</v>
      </c>
    </row>
    <row r="1165" spans="1:12">
      <c r="A1165" s="191">
        <v>1164</v>
      </c>
      <c r="B1165" s="192" t="s">
        <v>958</v>
      </c>
      <c r="C1165" s="193" t="s">
        <v>3189</v>
      </c>
      <c r="D1165" s="193" t="s">
        <v>3190</v>
      </c>
      <c r="E1165" s="193">
        <v>1</v>
      </c>
      <c r="F1165" s="194">
        <v>231.3</v>
      </c>
      <c r="G1165" s="195">
        <v>231.3</v>
      </c>
      <c r="H1165" s="196">
        <f t="shared" si="36"/>
        <v>0</v>
      </c>
      <c r="I1165" s="197">
        <v>0</v>
      </c>
      <c r="J1165" s="198">
        <f t="shared" si="37"/>
        <v>1</v>
      </c>
      <c r="K1165" s="197">
        <v>231.3</v>
      </c>
      <c r="L1165" s="199" t="s">
        <v>880</v>
      </c>
    </row>
    <row r="1166" spans="1:12">
      <c r="A1166" s="191">
        <v>1165</v>
      </c>
      <c r="B1166" s="192" t="s">
        <v>961</v>
      </c>
      <c r="C1166" s="193" t="s">
        <v>3191</v>
      </c>
      <c r="D1166" s="193" t="s">
        <v>3192</v>
      </c>
      <c r="E1166" s="193">
        <v>1</v>
      </c>
      <c r="F1166" s="194">
        <v>231.8</v>
      </c>
      <c r="G1166" s="195">
        <v>231.8</v>
      </c>
      <c r="H1166" s="196">
        <f t="shared" si="36"/>
        <v>0</v>
      </c>
      <c r="I1166" s="197">
        <v>0</v>
      </c>
      <c r="J1166" s="198">
        <f t="shared" si="37"/>
        <v>1</v>
      </c>
      <c r="K1166" s="197">
        <v>231.8</v>
      </c>
      <c r="L1166" s="199" t="s">
        <v>880</v>
      </c>
    </row>
    <row r="1167" spans="1:12">
      <c r="A1167" s="191">
        <v>1166</v>
      </c>
      <c r="B1167" s="192" t="s">
        <v>964</v>
      </c>
      <c r="C1167" s="193" t="s">
        <v>3193</v>
      </c>
      <c r="D1167" s="193" t="s">
        <v>3194</v>
      </c>
      <c r="E1167" s="193">
        <v>1</v>
      </c>
      <c r="F1167" s="194">
        <v>232.8</v>
      </c>
      <c r="G1167" s="195">
        <v>232.8</v>
      </c>
      <c r="H1167" s="196">
        <f t="shared" si="36"/>
        <v>0</v>
      </c>
      <c r="I1167" s="197">
        <v>0</v>
      </c>
      <c r="J1167" s="198">
        <f t="shared" si="37"/>
        <v>1</v>
      </c>
      <c r="K1167" s="197">
        <v>232.8</v>
      </c>
      <c r="L1167" s="199" t="s">
        <v>880</v>
      </c>
    </row>
    <row r="1168" spans="1:12">
      <c r="A1168" s="191">
        <v>1167</v>
      </c>
      <c r="B1168" s="192" t="s">
        <v>967</v>
      </c>
      <c r="C1168" s="193" t="s">
        <v>3195</v>
      </c>
      <c r="D1168" s="193" t="s">
        <v>3196</v>
      </c>
      <c r="E1168" s="193">
        <v>1</v>
      </c>
      <c r="F1168" s="194">
        <v>242.5</v>
      </c>
      <c r="G1168" s="195">
        <v>242.5</v>
      </c>
      <c r="H1168" s="196">
        <f t="shared" si="36"/>
        <v>0</v>
      </c>
      <c r="I1168" s="197">
        <v>0</v>
      </c>
      <c r="J1168" s="198">
        <f t="shared" si="37"/>
        <v>1</v>
      </c>
      <c r="K1168" s="197">
        <v>242.5</v>
      </c>
      <c r="L1168" s="199" t="s">
        <v>880</v>
      </c>
    </row>
    <row r="1169" spans="1:12">
      <c r="A1169" s="191">
        <v>1168</v>
      </c>
      <c r="B1169" s="192" t="s">
        <v>970</v>
      </c>
      <c r="C1169" s="193" t="s">
        <v>3197</v>
      </c>
      <c r="D1169" s="193" t="s">
        <v>3198</v>
      </c>
      <c r="E1169" s="193">
        <v>1</v>
      </c>
      <c r="F1169" s="194">
        <v>231.3</v>
      </c>
      <c r="G1169" s="195">
        <v>231.3</v>
      </c>
      <c r="H1169" s="196">
        <f t="shared" si="36"/>
        <v>0</v>
      </c>
      <c r="I1169" s="197">
        <v>0</v>
      </c>
      <c r="J1169" s="198">
        <f t="shared" si="37"/>
        <v>1</v>
      </c>
      <c r="K1169" s="197">
        <v>231.3</v>
      </c>
      <c r="L1169" s="199" t="s">
        <v>880</v>
      </c>
    </row>
    <row r="1170" spans="1:12">
      <c r="A1170" s="191">
        <v>1169</v>
      </c>
      <c r="B1170" s="192" t="s">
        <v>973</v>
      </c>
      <c r="C1170" s="193" t="s">
        <v>3199</v>
      </c>
      <c r="D1170" s="193" t="s">
        <v>3200</v>
      </c>
      <c r="E1170" s="193">
        <v>1</v>
      </c>
      <c r="F1170" s="194">
        <v>231.8</v>
      </c>
      <c r="G1170" s="195">
        <v>231.8</v>
      </c>
      <c r="H1170" s="196">
        <f t="shared" si="36"/>
        <v>0</v>
      </c>
      <c r="I1170" s="197">
        <v>0</v>
      </c>
      <c r="J1170" s="198">
        <f t="shared" si="37"/>
        <v>1</v>
      </c>
      <c r="K1170" s="197">
        <v>231.8</v>
      </c>
      <c r="L1170" s="199" t="s">
        <v>880</v>
      </c>
    </row>
    <row r="1171" spans="1:12">
      <c r="A1171" s="191">
        <v>1170</v>
      </c>
      <c r="B1171" s="192" t="s">
        <v>976</v>
      </c>
      <c r="C1171" s="193" t="s">
        <v>3201</v>
      </c>
      <c r="D1171" s="193" t="s">
        <v>3202</v>
      </c>
      <c r="E1171" s="193">
        <v>1</v>
      </c>
      <c r="F1171" s="194">
        <v>314.7</v>
      </c>
      <c r="G1171" s="195">
        <v>314.7</v>
      </c>
      <c r="H1171" s="196">
        <f t="shared" si="36"/>
        <v>0</v>
      </c>
      <c r="I1171" s="197">
        <v>0</v>
      </c>
      <c r="J1171" s="198">
        <f t="shared" si="37"/>
        <v>1</v>
      </c>
      <c r="K1171" s="197">
        <v>314.7</v>
      </c>
      <c r="L1171" s="199" t="s">
        <v>880</v>
      </c>
    </row>
    <row r="1172" spans="1:12" hidden="1">
      <c r="A1172" s="191">
        <v>1171</v>
      </c>
      <c r="B1172" s="192" t="s">
        <v>979</v>
      </c>
      <c r="C1172" s="193" t="s">
        <v>3203</v>
      </c>
      <c r="D1172" s="193" t="s">
        <v>3204</v>
      </c>
      <c r="E1172" s="193">
        <v>1</v>
      </c>
      <c r="F1172" s="194">
        <v>21.3</v>
      </c>
      <c r="G1172" s="195">
        <v>21.3</v>
      </c>
      <c r="H1172" s="196">
        <f t="shared" si="36"/>
        <v>0</v>
      </c>
      <c r="I1172" s="197">
        <v>0</v>
      </c>
      <c r="J1172" s="198">
        <f t="shared" si="37"/>
        <v>1</v>
      </c>
      <c r="K1172" s="197">
        <v>21.3</v>
      </c>
      <c r="L1172" s="200" t="s">
        <v>1012</v>
      </c>
    </row>
    <row r="1173" spans="1:12" hidden="1">
      <c r="A1173" s="191">
        <v>1172</v>
      </c>
      <c r="B1173" s="192" t="s">
        <v>982</v>
      </c>
      <c r="C1173" s="193" t="s">
        <v>3205</v>
      </c>
      <c r="D1173" s="193" t="s">
        <v>3206</v>
      </c>
      <c r="E1173" s="193">
        <v>1</v>
      </c>
      <c r="F1173" s="194">
        <v>71.400000000000006</v>
      </c>
      <c r="G1173" s="195">
        <v>71.400000000000006</v>
      </c>
      <c r="H1173" s="196">
        <f t="shared" si="36"/>
        <v>0</v>
      </c>
      <c r="I1173" s="197">
        <v>0</v>
      </c>
      <c r="J1173" s="198">
        <f t="shared" si="37"/>
        <v>1</v>
      </c>
      <c r="K1173" s="197">
        <v>71.400000000000006</v>
      </c>
      <c r="L1173" s="200" t="s">
        <v>1012</v>
      </c>
    </row>
    <row r="1174" spans="1:12" hidden="1">
      <c r="A1174" s="191">
        <v>1173</v>
      </c>
      <c r="B1174" s="192" t="s">
        <v>985</v>
      </c>
      <c r="C1174" s="193" t="s">
        <v>3207</v>
      </c>
      <c r="D1174" s="193" t="s">
        <v>3208</v>
      </c>
      <c r="E1174" s="193">
        <v>4</v>
      </c>
      <c r="F1174" s="194">
        <v>66.900000000000006</v>
      </c>
      <c r="G1174" s="195">
        <v>267.60000000000002</v>
      </c>
      <c r="H1174" s="196">
        <f t="shared" si="36"/>
        <v>0</v>
      </c>
      <c r="I1174" s="197">
        <v>0</v>
      </c>
      <c r="J1174" s="198">
        <f t="shared" si="37"/>
        <v>4</v>
      </c>
      <c r="K1174" s="197">
        <v>267.60000000000002</v>
      </c>
      <c r="L1174" s="200" t="s">
        <v>1012</v>
      </c>
    </row>
    <row r="1175" spans="1:12" hidden="1">
      <c r="A1175" s="191">
        <v>1174</v>
      </c>
      <c r="B1175" s="192" t="s">
        <v>988</v>
      </c>
      <c r="C1175" s="193" t="s">
        <v>3209</v>
      </c>
      <c r="D1175" s="193" t="s">
        <v>3210</v>
      </c>
      <c r="E1175" s="193">
        <v>4</v>
      </c>
      <c r="F1175" s="194">
        <v>17.5</v>
      </c>
      <c r="G1175" s="195">
        <v>70</v>
      </c>
      <c r="H1175" s="196">
        <f t="shared" si="36"/>
        <v>0</v>
      </c>
      <c r="I1175" s="197">
        <v>0</v>
      </c>
      <c r="J1175" s="198">
        <f t="shared" si="37"/>
        <v>4</v>
      </c>
      <c r="K1175" s="197">
        <v>70</v>
      </c>
      <c r="L1175" s="200" t="s">
        <v>1012</v>
      </c>
    </row>
    <row r="1176" spans="1:12" hidden="1">
      <c r="A1176" s="191">
        <v>1175</v>
      </c>
      <c r="B1176" s="192" t="s">
        <v>991</v>
      </c>
      <c r="C1176" s="193" t="s">
        <v>3211</v>
      </c>
      <c r="D1176" s="193" t="s">
        <v>3212</v>
      </c>
      <c r="E1176" s="193">
        <v>2</v>
      </c>
      <c r="F1176" s="194">
        <v>347.1</v>
      </c>
      <c r="G1176" s="195">
        <v>694.2</v>
      </c>
      <c r="H1176" s="196">
        <f t="shared" si="36"/>
        <v>0</v>
      </c>
      <c r="I1176" s="197">
        <v>0</v>
      </c>
      <c r="J1176" s="198">
        <f t="shared" si="37"/>
        <v>2</v>
      </c>
      <c r="K1176" s="197">
        <v>694.2</v>
      </c>
      <c r="L1176" s="200" t="s">
        <v>1012</v>
      </c>
    </row>
    <row r="1177" spans="1:12" hidden="1">
      <c r="A1177" s="191">
        <v>1176</v>
      </c>
      <c r="B1177" s="192" t="s">
        <v>994</v>
      </c>
      <c r="C1177" s="193" t="s">
        <v>3213</v>
      </c>
      <c r="D1177" s="193" t="s">
        <v>3214</v>
      </c>
      <c r="E1177" s="193">
        <v>1</v>
      </c>
      <c r="F1177" s="194">
        <v>383.4</v>
      </c>
      <c r="G1177" s="195">
        <v>383.4</v>
      </c>
      <c r="H1177" s="196">
        <f t="shared" si="36"/>
        <v>0</v>
      </c>
      <c r="I1177" s="197">
        <v>0</v>
      </c>
      <c r="J1177" s="198">
        <f t="shared" si="37"/>
        <v>1</v>
      </c>
      <c r="K1177" s="197">
        <v>383.4</v>
      </c>
      <c r="L1177" s="200" t="s">
        <v>1012</v>
      </c>
    </row>
    <row r="1178" spans="1:12" hidden="1">
      <c r="A1178" s="191">
        <v>1177</v>
      </c>
      <c r="B1178" s="192" t="s">
        <v>997</v>
      </c>
      <c r="C1178" s="193" t="s">
        <v>3215</v>
      </c>
      <c r="D1178" s="193" t="s">
        <v>3216</v>
      </c>
      <c r="E1178" s="193">
        <v>1</v>
      </c>
      <c r="F1178" s="194">
        <v>176</v>
      </c>
      <c r="G1178" s="195">
        <v>176</v>
      </c>
      <c r="H1178" s="196">
        <f t="shared" si="36"/>
        <v>0</v>
      </c>
      <c r="I1178" s="197">
        <v>0</v>
      </c>
      <c r="J1178" s="198">
        <f t="shared" si="37"/>
        <v>1</v>
      </c>
      <c r="K1178" s="197">
        <v>176</v>
      </c>
      <c r="L1178" s="200" t="s">
        <v>1012</v>
      </c>
    </row>
    <row r="1179" spans="1:12" hidden="1">
      <c r="A1179" s="191">
        <v>1178</v>
      </c>
      <c r="B1179" s="192" t="s">
        <v>1000</v>
      </c>
      <c r="C1179" s="193" t="s">
        <v>3217</v>
      </c>
      <c r="D1179" s="193" t="s">
        <v>3218</v>
      </c>
      <c r="E1179" s="193">
        <v>2</v>
      </c>
      <c r="F1179" s="194">
        <v>278.8</v>
      </c>
      <c r="G1179" s="195">
        <v>557.6</v>
      </c>
      <c r="H1179" s="196">
        <f t="shared" si="36"/>
        <v>0</v>
      </c>
      <c r="I1179" s="197">
        <v>0</v>
      </c>
      <c r="J1179" s="198">
        <f t="shared" si="37"/>
        <v>2</v>
      </c>
      <c r="K1179" s="197">
        <v>557.6</v>
      </c>
      <c r="L1179" s="200" t="s">
        <v>1012</v>
      </c>
    </row>
    <row r="1180" spans="1:12" hidden="1">
      <c r="A1180" s="191">
        <v>1179</v>
      </c>
      <c r="B1180" s="192" t="s">
        <v>1003</v>
      </c>
      <c r="C1180" s="193" t="s">
        <v>3219</v>
      </c>
      <c r="D1180" s="193" t="s">
        <v>3220</v>
      </c>
      <c r="E1180" s="193">
        <v>1</v>
      </c>
      <c r="F1180" s="194">
        <v>261.2</v>
      </c>
      <c r="G1180" s="195">
        <v>261.2</v>
      </c>
      <c r="H1180" s="196">
        <f t="shared" si="36"/>
        <v>0</v>
      </c>
      <c r="I1180" s="197">
        <v>0</v>
      </c>
      <c r="J1180" s="198">
        <f t="shared" si="37"/>
        <v>1</v>
      </c>
      <c r="K1180" s="197">
        <v>261.2</v>
      </c>
      <c r="L1180" s="200" t="s">
        <v>1012</v>
      </c>
    </row>
    <row r="1181" spans="1:12" hidden="1">
      <c r="A1181" s="191">
        <v>1180</v>
      </c>
      <c r="B1181" s="192" t="s">
        <v>1006</v>
      </c>
      <c r="C1181" s="193" t="s">
        <v>3221</v>
      </c>
      <c r="D1181" s="193" t="s">
        <v>3222</v>
      </c>
      <c r="E1181" s="193">
        <v>1</v>
      </c>
      <c r="F1181" s="194">
        <v>259.60000000000002</v>
      </c>
      <c r="G1181" s="195">
        <v>259.60000000000002</v>
      </c>
      <c r="H1181" s="196">
        <f t="shared" si="36"/>
        <v>0</v>
      </c>
      <c r="I1181" s="197">
        <v>0</v>
      </c>
      <c r="J1181" s="198">
        <f t="shared" si="37"/>
        <v>1</v>
      </c>
      <c r="K1181" s="197">
        <v>259.60000000000002</v>
      </c>
      <c r="L1181" s="200" t="s">
        <v>1012</v>
      </c>
    </row>
    <row r="1182" spans="1:12" hidden="1">
      <c r="A1182" s="191">
        <v>1181</v>
      </c>
      <c r="B1182" s="192" t="s">
        <v>1009</v>
      </c>
      <c r="C1182" s="193" t="s">
        <v>3223</v>
      </c>
      <c r="D1182" s="193" t="s">
        <v>3224</v>
      </c>
      <c r="E1182" s="193">
        <v>1</v>
      </c>
      <c r="F1182" s="194">
        <v>61.6</v>
      </c>
      <c r="G1182" s="195">
        <v>61.6</v>
      </c>
      <c r="H1182" s="196">
        <f t="shared" si="36"/>
        <v>0</v>
      </c>
      <c r="I1182" s="197">
        <v>0</v>
      </c>
      <c r="J1182" s="198">
        <f t="shared" si="37"/>
        <v>1</v>
      </c>
      <c r="K1182" s="197">
        <v>61.6</v>
      </c>
      <c r="L1182" s="200" t="s">
        <v>1012</v>
      </c>
    </row>
    <row r="1183" spans="1:12" hidden="1">
      <c r="A1183" s="191">
        <v>1182</v>
      </c>
      <c r="B1183" s="192" t="s">
        <v>1013</v>
      </c>
      <c r="C1183" s="193" t="s">
        <v>3225</v>
      </c>
      <c r="D1183" s="193" t="s">
        <v>3226</v>
      </c>
      <c r="E1183" s="193">
        <v>2</v>
      </c>
      <c r="F1183" s="194">
        <v>370.8</v>
      </c>
      <c r="G1183" s="195">
        <v>741.6</v>
      </c>
      <c r="H1183" s="196">
        <f t="shared" si="36"/>
        <v>0</v>
      </c>
      <c r="I1183" s="197">
        <v>0</v>
      </c>
      <c r="J1183" s="198">
        <f t="shared" si="37"/>
        <v>2</v>
      </c>
      <c r="K1183" s="197">
        <v>741.6</v>
      </c>
      <c r="L1183" s="200" t="s">
        <v>1012</v>
      </c>
    </row>
    <row r="1184" spans="1:12" hidden="1">
      <c r="A1184" s="191">
        <v>1183</v>
      </c>
      <c r="B1184" s="192" t="s">
        <v>1016</v>
      </c>
      <c r="C1184" s="193" t="s">
        <v>3227</v>
      </c>
      <c r="D1184" s="193" t="s">
        <v>3228</v>
      </c>
      <c r="E1184" s="193">
        <v>1</v>
      </c>
      <c r="F1184" s="194">
        <v>276.39999999999998</v>
      </c>
      <c r="G1184" s="195">
        <v>276.39999999999998</v>
      </c>
      <c r="H1184" s="196">
        <f t="shared" si="36"/>
        <v>0</v>
      </c>
      <c r="I1184" s="197">
        <v>0</v>
      </c>
      <c r="J1184" s="198">
        <f t="shared" si="37"/>
        <v>1</v>
      </c>
      <c r="K1184" s="197">
        <v>276.39999999999998</v>
      </c>
      <c r="L1184" s="200" t="s">
        <v>1012</v>
      </c>
    </row>
    <row r="1185" spans="1:12" hidden="1">
      <c r="A1185" s="191">
        <v>1184</v>
      </c>
      <c r="B1185" s="192" t="s">
        <v>1019</v>
      </c>
      <c r="C1185" s="193" t="s">
        <v>3229</v>
      </c>
      <c r="D1185" s="193" t="s">
        <v>3230</v>
      </c>
      <c r="E1185" s="193">
        <v>1</v>
      </c>
      <c r="F1185" s="194">
        <v>309.60000000000002</v>
      </c>
      <c r="G1185" s="195">
        <v>309.60000000000002</v>
      </c>
      <c r="H1185" s="196">
        <f t="shared" si="36"/>
        <v>0</v>
      </c>
      <c r="I1185" s="197">
        <v>0</v>
      </c>
      <c r="J1185" s="198">
        <f t="shared" si="37"/>
        <v>1</v>
      </c>
      <c r="K1185" s="197">
        <v>309.60000000000002</v>
      </c>
      <c r="L1185" s="200" t="s">
        <v>1012</v>
      </c>
    </row>
    <row r="1186" spans="1:12" hidden="1">
      <c r="A1186" s="191">
        <v>1185</v>
      </c>
      <c r="B1186" s="192" t="s">
        <v>1022</v>
      </c>
      <c r="C1186" s="193" t="s">
        <v>3231</v>
      </c>
      <c r="D1186" s="193" t="s">
        <v>3232</v>
      </c>
      <c r="E1186" s="193">
        <v>2</v>
      </c>
      <c r="F1186" s="194">
        <v>254.8</v>
      </c>
      <c r="G1186" s="195">
        <v>509.6</v>
      </c>
      <c r="H1186" s="196">
        <f t="shared" si="36"/>
        <v>0</v>
      </c>
      <c r="I1186" s="197">
        <v>0</v>
      </c>
      <c r="J1186" s="198">
        <f t="shared" si="37"/>
        <v>2</v>
      </c>
      <c r="K1186" s="197">
        <v>509.6</v>
      </c>
      <c r="L1186" s="200" t="s">
        <v>1012</v>
      </c>
    </row>
    <row r="1187" spans="1:12" hidden="1">
      <c r="A1187" s="191">
        <v>1186</v>
      </c>
      <c r="B1187" s="192" t="s">
        <v>1025</v>
      </c>
      <c r="C1187" s="193" t="s">
        <v>3233</v>
      </c>
      <c r="D1187" s="193" t="s">
        <v>3234</v>
      </c>
      <c r="E1187" s="193">
        <v>1</v>
      </c>
      <c r="F1187" s="194">
        <v>293.89999999999998</v>
      </c>
      <c r="G1187" s="195">
        <v>293.89999999999998</v>
      </c>
      <c r="H1187" s="196">
        <f t="shared" si="36"/>
        <v>0</v>
      </c>
      <c r="I1187" s="197">
        <v>0</v>
      </c>
      <c r="J1187" s="198">
        <f t="shared" si="37"/>
        <v>1</v>
      </c>
      <c r="K1187" s="197">
        <v>293.89999999999998</v>
      </c>
      <c r="L1187" s="200" t="s">
        <v>1012</v>
      </c>
    </row>
    <row r="1188" spans="1:12" hidden="1">
      <c r="A1188" s="191">
        <v>1187</v>
      </c>
      <c r="B1188" s="192" t="s">
        <v>1028</v>
      </c>
      <c r="C1188" s="193" t="s">
        <v>3235</v>
      </c>
      <c r="D1188" s="193" t="s">
        <v>3236</v>
      </c>
      <c r="E1188" s="193">
        <v>1</v>
      </c>
      <c r="F1188" s="194">
        <v>257.39999999999998</v>
      </c>
      <c r="G1188" s="195">
        <v>257.39999999999998</v>
      </c>
      <c r="H1188" s="196">
        <f t="shared" si="36"/>
        <v>0</v>
      </c>
      <c r="I1188" s="197">
        <v>0</v>
      </c>
      <c r="J1188" s="198">
        <f t="shared" si="37"/>
        <v>1</v>
      </c>
      <c r="K1188" s="197">
        <v>257.39999999999998</v>
      </c>
      <c r="L1188" s="200" t="s">
        <v>1012</v>
      </c>
    </row>
    <row r="1189" spans="1:12" hidden="1">
      <c r="A1189" s="191">
        <v>1188</v>
      </c>
      <c r="B1189" s="192" t="s">
        <v>1031</v>
      </c>
      <c r="C1189" s="193" t="s">
        <v>3237</v>
      </c>
      <c r="D1189" s="193" t="s">
        <v>3238</v>
      </c>
      <c r="E1189" s="193">
        <v>1</v>
      </c>
      <c r="F1189" s="194">
        <v>362.1</v>
      </c>
      <c r="G1189" s="195">
        <v>362.1</v>
      </c>
      <c r="H1189" s="196">
        <f t="shared" si="36"/>
        <v>0</v>
      </c>
      <c r="I1189" s="197">
        <v>0</v>
      </c>
      <c r="J1189" s="198">
        <f t="shared" si="37"/>
        <v>1</v>
      </c>
      <c r="K1189" s="197">
        <v>362.1</v>
      </c>
      <c r="L1189" s="200" t="s">
        <v>1012</v>
      </c>
    </row>
    <row r="1190" spans="1:12" hidden="1">
      <c r="A1190" s="191">
        <v>1189</v>
      </c>
      <c r="B1190" s="192" t="s">
        <v>1034</v>
      </c>
      <c r="C1190" s="193" t="s">
        <v>3239</v>
      </c>
      <c r="D1190" s="193" t="s">
        <v>3240</v>
      </c>
      <c r="E1190" s="193">
        <v>1</v>
      </c>
      <c r="F1190" s="194">
        <v>449.9</v>
      </c>
      <c r="G1190" s="195">
        <v>449.9</v>
      </c>
      <c r="H1190" s="196">
        <f t="shared" si="36"/>
        <v>0</v>
      </c>
      <c r="I1190" s="197">
        <v>0</v>
      </c>
      <c r="J1190" s="198">
        <f t="shared" si="37"/>
        <v>1</v>
      </c>
      <c r="K1190" s="197">
        <v>449.9</v>
      </c>
      <c r="L1190" s="200" t="s">
        <v>1012</v>
      </c>
    </row>
    <row r="1191" spans="1:12">
      <c r="A1191" s="191">
        <v>1190</v>
      </c>
      <c r="B1191" s="192" t="s">
        <v>1037</v>
      </c>
      <c r="C1191" s="193" t="s">
        <v>3241</v>
      </c>
      <c r="D1191" s="193" t="s">
        <v>3242</v>
      </c>
      <c r="E1191" s="193">
        <v>40</v>
      </c>
      <c r="F1191" s="194">
        <v>1.5</v>
      </c>
      <c r="G1191" s="195">
        <v>60</v>
      </c>
      <c r="H1191" s="196">
        <f t="shared" si="36"/>
        <v>0</v>
      </c>
      <c r="I1191" s="197">
        <v>0</v>
      </c>
      <c r="J1191" s="198">
        <f t="shared" si="37"/>
        <v>40</v>
      </c>
      <c r="K1191" s="197">
        <v>60</v>
      </c>
      <c r="L1191" s="200" t="s">
        <v>880</v>
      </c>
    </row>
    <row r="1192" spans="1:12" hidden="1">
      <c r="A1192" s="191">
        <v>1191</v>
      </c>
      <c r="B1192" s="192" t="s">
        <v>1040</v>
      </c>
      <c r="C1192" s="193" t="s">
        <v>3243</v>
      </c>
      <c r="D1192" s="193" t="s">
        <v>3244</v>
      </c>
      <c r="E1192" s="193">
        <v>24</v>
      </c>
      <c r="F1192" s="194">
        <v>0.3</v>
      </c>
      <c r="G1192" s="195">
        <v>7.1999999999999993</v>
      </c>
      <c r="H1192" s="196">
        <f t="shared" si="36"/>
        <v>0</v>
      </c>
      <c r="I1192" s="197">
        <v>0</v>
      </c>
      <c r="J1192" s="198">
        <f t="shared" si="37"/>
        <v>24</v>
      </c>
      <c r="K1192" s="197">
        <v>7.1999999999999993</v>
      </c>
      <c r="L1192" s="200" t="s">
        <v>1049</v>
      </c>
    </row>
    <row r="1193" spans="1:12" hidden="1">
      <c r="A1193" s="191">
        <v>1192</v>
      </c>
      <c r="B1193" s="192" t="s">
        <v>1043</v>
      </c>
      <c r="C1193" s="193" t="s">
        <v>3245</v>
      </c>
      <c r="D1193" s="193" t="s">
        <v>3246</v>
      </c>
      <c r="E1193" s="193">
        <v>8</v>
      </c>
      <c r="F1193" s="194">
        <v>11.2</v>
      </c>
      <c r="G1193" s="195">
        <v>89.6</v>
      </c>
      <c r="H1193" s="196">
        <f t="shared" si="36"/>
        <v>0</v>
      </c>
      <c r="I1193" s="197">
        <v>0</v>
      </c>
      <c r="J1193" s="198">
        <f t="shared" si="37"/>
        <v>8</v>
      </c>
      <c r="K1193" s="197">
        <v>89.6</v>
      </c>
      <c r="L1193" s="200" t="s">
        <v>634</v>
      </c>
    </row>
    <row r="1194" spans="1:12" hidden="1">
      <c r="A1194" s="191">
        <v>1193</v>
      </c>
      <c r="B1194" s="192" t="s">
        <v>181</v>
      </c>
      <c r="C1194" s="193" t="s">
        <v>3247</v>
      </c>
      <c r="D1194" s="193" t="s">
        <v>3248</v>
      </c>
      <c r="E1194" s="193">
        <v>1</v>
      </c>
      <c r="F1194" s="194">
        <v>83.9</v>
      </c>
      <c r="G1194" s="195">
        <v>83.9</v>
      </c>
      <c r="H1194" s="196">
        <f t="shared" si="36"/>
        <v>0</v>
      </c>
      <c r="I1194" s="197">
        <v>0</v>
      </c>
      <c r="J1194" s="198">
        <f t="shared" si="37"/>
        <v>1</v>
      </c>
      <c r="K1194" s="197">
        <v>83.9</v>
      </c>
      <c r="L1194" s="199" t="s">
        <v>1049</v>
      </c>
    </row>
    <row r="1195" spans="1:12" hidden="1">
      <c r="A1195" s="191">
        <v>1194</v>
      </c>
      <c r="B1195" s="192" t="s">
        <v>1046</v>
      </c>
      <c r="C1195" s="193" t="s">
        <v>3249</v>
      </c>
      <c r="D1195" s="193" t="s">
        <v>3250</v>
      </c>
      <c r="E1195" s="193">
        <v>1</v>
      </c>
      <c r="F1195" s="194">
        <v>79.2</v>
      </c>
      <c r="G1195" s="195">
        <v>79.2</v>
      </c>
      <c r="H1195" s="196">
        <f t="shared" si="36"/>
        <v>0</v>
      </c>
      <c r="I1195" s="197">
        <v>0</v>
      </c>
      <c r="J1195" s="198">
        <f t="shared" si="37"/>
        <v>1</v>
      </c>
      <c r="K1195" s="197">
        <v>79.2</v>
      </c>
      <c r="L1195" s="199" t="s">
        <v>1049</v>
      </c>
    </row>
    <row r="1196" spans="1:12" hidden="1">
      <c r="A1196" s="191">
        <v>1195</v>
      </c>
      <c r="B1196" s="192" t="s">
        <v>1050</v>
      </c>
      <c r="C1196" s="193" t="s">
        <v>3251</v>
      </c>
      <c r="D1196" s="193" t="s">
        <v>3252</v>
      </c>
      <c r="E1196" s="193">
        <v>1</v>
      </c>
      <c r="F1196" s="194">
        <v>64.5</v>
      </c>
      <c r="G1196" s="195">
        <v>64.5</v>
      </c>
      <c r="H1196" s="196">
        <f t="shared" si="36"/>
        <v>0</v>
      </c>
      <c r="I1196" s="197">
        <v>0</v>
      </c>
      <c r="J1196" s="198">
        <f t="shared" si="37"/>
        <v>1</v>
      </c>
      <c r="K1196" s="197">
        <v>64.5</v>
      </c>
      <c r="L1196" s="199" t="s">
        <v>1049</v>
      </c>
    </row>
    <row r="1197" spans="1:12" hidden="1">
      <c r="A1197" s="191">
        <v>1196</v>
      </c>
      <c r="B1197" s="192" t="s">
        <v>1053</v>
      </c>
      <c r="C1197" s="193" t="s">
        <v>3253</v>
      </c>
      <c r="D1197" s="193" t="s">
        <v>3254</v>
      </c>
      <c r="E1197" s="193">
        <v>1</v>
      </c>
      <c r="F1197" s="194">
        <v>107.8</v>
      </c>
      <c r="G1197" s="195">
        <v>107.8</v>
      </c>
      <c r="H1197" s="196">
        <f t="shared" si="36"/>
        <v>0</v>
      </c>
      <c r="I1197" s="197">
        <v>0</v>
      </c>
      <c r="J1197" s="198">
        <f t="shared" si="37"/>
        <v>1</v>
      </c>
      <c r="K1197" s="197">
        <v>107.8</v>
      </c>
      <c r="L1197" s="199" t="s">
        <v>1049</v>
      </c>
    </row>
    <row r="1198" spans="1:12" hidden="1">
      <c r="A1198" s="191">
        <v>1197</v>
      </c>
      <c r="B1198" s="192" t="s">
        <v>1056</v>
      </c>
      <c r="C1198" s="193" t="s">
        <v>3255</v>
      </c>
      <c r="D1198" s="193" t="s">
        <v>3256</v>
      </c>
      <c r="E1198" s="193">
        <v>1</v>
      </c>
      <c r="F1198" s="194">
        <v>100</v>
      </c>
      <c r="G1198" s="195">
        <v>100</v>
      </c>
      <c r="H1198" s="196">
        <f t="shared" si="36"/>
        <v>0</v>
      </c>
      <c r="I1198" s="197">
        <v>0</v>
      </c>
      <c r="J1198" s="198">
        <f t="shared" si="37"/>
        <v>1</v>
      </c>
      <c r="K1198" s="197">
        <v>100</v>
      </c>
      <c r="L1198" s="199" t="s">
        <v>1049</v>
      </c>
    </row>
    <row r="1199" spans="1:12" hidden="1">
      <c r="A1199" s="191">
        <v>1198</v>
      </c>
      <c r="B1199" s="192" t="s">
        <v>1059</v>
      </c>
      <c r="C1199" s="193" t="s">
        <v>3257</v>
      </c>
      <c r="D1199" s="193" t="s">
        <v>3258</v>
      </c>
      <c r="E1199" s="193">
        <v>1</v>
      </c>
      <c r="F1199" s="194">
        <v>88.6</v>
      </c>
      <c r="G1199" s="195">
        <v>88.6</v>
      </c>
      <c r="H1199" s="196">
        <f t="shared" si="36"/>
        <v>0</v>
      </c>
      <c r="I1199" s="197">
        <v>0</v>
      </c>
      <c r="J1199" s="198">
        <f t="shared" si="37"/>
        <v>1</v>
      </c>
      <c r="K1199" s="197">
        <v>88.6</v>
      </c>
      <c r="L1199" s="199" t="s">
        <v>1049</v>
      </c>
    </row>
    <row r="1200" spans="1:12" hidden="1">
      <c r="A1200" s="191">
        <v>1199</v>
      </c>
      <c r="B1200" s="192" t="s">
        <v>1062</v>
      </c>
      <c r="C1200" s="193" t="s">
        <v>3259</v>
      </c>
      <c r="D1200" s="193" t="s">
        <v>3260</v>
      </c>
      <c r="E1200" s="193">
        <v>1</v>
      </c>
      <c r="F1200" s="194">
        <v>81.099999999999994</v>
      </c>
      <c r="G1200" s="195">
        <v>81.099999999999994</v>
      </c>
      <c r="H1200" s="196">
        <f t="shared" si="36"/>
        <v>0</v>
      </c>
      <c r="I1200" s="197">
        <v>0</v>
      </c>
      <c r="J1200" s="198">
        <f t="shared" si="37"/>
        <v>1</v>
      </c>
      <c r="K1200" s="197">
        <v>81.099999999999994</v>
      </c>
      <c r="L1200" s="199" t="s">
        <v>1049</v>
      </c>
    </row>
    <row r="1201" spans="1:12" hidden="1">
      <c r="A1201" s="191">
        <v>1200</v>
      </c>
      <c r="B1201" s="192" t="s">
        <v>1065</v>
      </c>
      <c r="C1201" s="193" t="s">
        <v>3261</v>
      </c>
      <c r="D1201" s="193" t="s">
        <v>3262</v>
      </c>
      <c r="E1201" s="193">
        <v>1</v>
      </c>
      <c r="F1201" s="194">
        <v>108.1</v>
      </c>
      <c r="G1201" s="195">
        <v>108.1</v>
      </c>
      <c r="H1201" s="196">
        <f t="shared" si="36"/>
        <v>0</v>
      </c>
      <c r="I1201" s="197">
        <v>0</v>
      </c>
      <c r="J1201" s="198">
        <f t="shared" si="37"/>
        <v>1</v>
      </c>
      <c r="K1201" s="197">
        <v>108.1</v>
      </c>
      <c r="L1201" s="199" t="s">
        <v>1049</v>
      </c>
    </row>
    <row r="1202" spans="1:12" hidden="1">
      <c r="A1202" s="191">
        <v>1201</v>
      </c>
      <c r="B1202" s="192" t="s">
        <v>1068</v>
      </c>
      <c r="C1202" s="193" t="s">
        <v>3263</v>
      </c>
      <c r="D1202" s="193" t="s">
        <v>3264</v>
      </c>
      <c r="E1202" s="193">
        <v>1</v>
      </c>
      <c r="F1202" s="194">
        <v>100.3</v>
      </c>
      <c r="G1202" s="195">
        <v>100.3</v>
      </c>
      <c r="H1202" s="196">
        <f t="shared" si="36"/>
        <v>0</v>
      </c>
      <c r="I1202" s="197">
        <v>0</v>
      </c>
      <c r="J1202" s="198">
        <f t="shared" si="37"/>
        <v>1</v>
      </c>
      <c r="K1202" s="197">
        <v>100.3</v>
      </c>
      <c r="L1202" s="199" t="s">
        <v>1049</v>
      </c>
    </row>
    <row r="1203" spans="1:12" hidden="1">
      <c r="A1203" s="191">
        <v>1202</v>
      </c>
      <c r="B1203" s="192" t="s">
        <v>1071</v>
      </c>
      <c r="C1203" s="193" t="s">
        <v>3265</v>
      </c>
      <c r="D1203" s="193" t="s">
        <v>3266</v>
      </c>
      <c r="E1203" s="193">
        <v>1</v>
      </c>
      <c r="F1203" s="194">
        <v>75.3</v>
      </c>
      <c r="G1203" s="195">
        <v>75.3</v>
      </c>
      <c r="H1203" s="196">
        <f t="shared" si="36"/>
        <v>0</v>
      </c>
      <c r="I1203" s="197">
        <v>0</v>
      </c>
      <c r="J1203" s="198">
        <f t="shared" si="37"/>
        <v>1</v>
      </c>
      <c r="K1203" s="197">
        <v>75.3</v>
      </c>
      <c r="L1203" s="199" t="s">
        <v>1049</v>
      </c>
    </row>
    <row r="1204" spans="1:12" hidden="1">
      <c r="A1204" s="191">
        <v>1203</v>
      </c>
      <c r="B1204" s="192" t="s">
        <v>1074</v>
      </c>
      <c r="C1204" s="193" t="s">
        <v>3267</v>
      </c>
      <c r="D1204" s="193" t="s">
        <v>3268</v>
      </c>
      <c r="E1204" s="193">
        <v>1</v>
      </c>
      <c r="F1204" s="194">
        <v>78.5</v>
      </c>
      <c r="G1204" s="195">
        <v>78.5</v>
      </c>
      <c r="H1204" s="196">
        <f t="shared" si="36"/>
        <v>0</v>
      </c>
      <c r="I1204" s="197">
        <v>0</v>
      </c>
      <c r="J1204" s="198">
        <f t="shared" si="37"/>
        <v>1</v>
      </c>
      <c r="K1204" s="197">
        <v>78.5</v>
      </c>
      <c r="L1204" s="199" t="s">
        <v>1049</v>
      </c>
    </row>
    <row r="1205" spans="1:12" hidden="1">
      <c r="A1205" s="191">
        <v>1204</v>
      </c>
      <c r="B1205" s="192" t="s">
        <v>1077</v>
      </c>
      <c r="C1205" s="193" t="s">
        <v>3269</v>
      </c>
      <c r="D1205" s="193" t="s">
        <v>3270</v>
      </c>
      <c r="E1205" s="193">
        <v>4</v>
      </c>
      <c r="F1205" s="194">
        <v>228.8</v>
      </c>
      <c r="G1205" s="195">
        <v>915.2</v>
      </c>
      <c r="H1205" s="196">
        <f t="shared" si="36"/>
        <v>0</v>
      </c>
      <c r="I1205" s="197">
        <v>0</v>
      </c>
      <c r="J1205" s="198">
        <f t="shared" si="37"/>
        <v>4</v>
      </c>
      <c r="K1205" s="197">
        <v>915.2</v>
      </c>
      <c r="L1205" s="199" t="s">
        <v>1049</v>
      </c>
    </row>
    <row r="1206" spans="1:12" hidden="1">
      <c r="A1206" s="191">
        <v>1205</v>
      </c>
      <c r="B1206" s="192" t="s">
        <v>1080</v>
      </c>
      <c r="C1206" s="193" t="s">
        <v>3271</v>
      </c>
      <c r="D1206" s="193" t="s">
        <v>3272</v>
      </c>
      <c r="E1206" s="193">
        <v>4</v>
      </c>
      <c r="F1206" s="194">
        <v>210</v>
      </c>
      <c r="G1206" s="195">
        <v>840</v>
      </c>
      <c r="H1206" s="196">
        <f t="shared" si="36"/>
        <v>0</v>
      </c>
      <c r="I1206" s="197">
        <v>0</v>
      </c>
      <c r="J1206" s="198">
        <f t="shared" si="37"/>
        <v>4</v>
      </c>
      <c r="K1206" s="197">
        <v>840</v>
      </c>
      <c r="L1206" s="199" t="s">
        <v>1049</v>
      </c>
    </row>
    <row r="1207" spans="1:12" hidden="1">
      <c r="A1207" s="191">
        <v>1206</v>
      </c>
      <c r="B1207" s="192" t="s">
        <v>1083</v>
      </c>
      <c r="C1207" s="193" t="s">
        <v>3273</v>
      </c>
      <c r="D1207" s="193" t="s">
        <v>3274</v>
      </c>
      <c r="E1207" s="193">
        <v>2</v>
      </c>
      <c r="F1207" s="194">
        <v>172.6</v>
      </c>
      <c r="G1207" s="195">
        <v>345.2</v>
      </c>
      <c r="H1207" s="196">
        <f t="shared" si="36"/>
        <v>0</v>
      </c>
      <c r="I1207" s="197">
        <v>0</v>
      </c>
      <c r="J1207" s="198">
        <f t="shared" si="37"/>
        <v>2</v>
      </c>
      <c r="K1207" s="197">
        <v>345.2</v>
      </c>
      <c r="L1207" s="199" t="s">
        <v>1049</v>
      </c>
    </row>
    <row r="1208" spans="1:12" hidden="1">
      <c r="A1208" s="191">
        <v>1207</v>
      </c>
      <c r="B1208" s="192" t="s">
        <v>1086</v>
      </c>
      <c r="C1208" s="193" t="s">
        <v>3275</v>
      </c>
      <c r="D1208" s="193" t="s">
        <v>3276</v>
      </c>
      <c r="E1208" s="193">
        <v>2</v>
      </c>
      <c r="F1208" s="194">
        <v>287.3</v>
      </c>
      <c r="G1208" s="195">
        <v>574.6</v>
      </c>
      <c r="H1208" s="196">
        <f t="shared" si="36"/>
        <v>0</v>
      </c>
      <c r="I1208" s="197">
        <v>0</v>
      </c>
      <c r="J1208" s="198">
        <f t="shared" si="37"/>
        <v>2</v>
      </c>
      <c r="K1208" s="197">
        <v>574.6</v>
      </c>
      <c r="L1208" s="199" t="s">
        <v>1049</v>
      </c>
    </row>
    <row r="1209" spans="1:12" hidden="1">
      <c r="A1209" s="191">
        <v>1208</v>
      </c>
      <c r="B1209" s="192" t="s">
        <v>1089</v>
      </c>
      <c r="C1209" s="193" t="s">
        <v>3277</v>
      </c>
      <c r="D1209" s="193" t="s">
        <v>3278</v>
      </c>
      <c r="E1209" s="193">
        <v>2</v>
      </c>
      <c r="F1209" s="194">
        <v>266.7</v>
      </c>
      <c r="G1209" s="195">
        <v>533.4</v>
      </c>
      <c r="H1209" s="196">
        <f t="shared" si="36"/>
        <v>0</v>
      </c>
      <c r="I1209" s="197">
        <v>0</v>
      </c>
      <c r="J1209" s="198">
        <f t="shared" si="37"/>
        <v>2</v>
      </c>
      <c r="K1209" s="197">
        <v>533.4</v>
      </c>
      <c r="L1209" s="199" t="s">
        <v>1049</v>
      </c>
    </row>
    <row r="1210" spans="1:12" hidden="1">
      <c r="A1210" s="191">
        <v>1209</v>
      </c>
      <c r="B1210" s="192" t="s">
        <v>1092</v>
      </c>
      <c r="C1210" s="193" t="s">
        <v>3279</v>
      </c>
      <c r="D1210" s="193" t="s">
        <v>3280</v>
      </c>
      <c r="E1210" s="193">
        <v>2</v>
      </c>
      <c r="F1210" s="194">
        <v>236.3</v>
      </c>
      <c r="G1210" s="195">
        <v>472.6</v>
      </c>
      <c r="H1210" s="196">
        <f t="shared" si="36"/>
        <v>0</v>
      </c>
      <c r="I1210" s="197">
        <v>0</v>
      </c>
      <c r="J1210" s="198">
        <f t="shared" si="37"/>
        <v>2</v>
      </c>
      <c r="K1210" s="197">
        <v>472.6</v>
      </c>
      <c r="L1210" s="199" t="s">
        <v>1049</v>
      </c>
    </row>
    <row r="1211" spans="1:12" hidden="1">
      <c r="A1211" s="191">
        <v>1210</v>
      </c>
      <c r="B1211" s="192" t="s">
        <v>1095</v>
      </c>
      <c r="C1211" s="193" t="s">
        <v>3281</v>
      </c>
      <c r="D1211" s="193" t="s">
        <v>3282</v>
      </c>
      <c r="E1211" s="193">
        <v>2</v>
      </c>
      <c r="F1211" s="194">
        <v>216.4</v>
      </c>
      <c r="G1211" s="195">
        <v>432.8</v>
      </c>
      <c r="H1211" s="196">
        <f t="shared" si="36"/>
        <v>0</v>
      </c>
      <c r="I1211" s="197">
        <v>0</v>
      </c>
      <c r="J1211" s="198">
        <f t="shared" si="37"/>
        <v>2</v>
      </c>
      <c r="K1211" s="197">
        <v>432.8</v>
      </c>
      <c r="L1211" s="199" t="s">
        <v>1049</v>
      </c>
    </row>
    <row r="1212" spans="1:12" hidden="1">
      <c r="A1212" s="191">
        <v>1211</v>
      </c>
      <c r="B1212" s="192" t="s">
        <v>1098</v>
      </c>
      <c r="C1212" s="193" t="s">
        <v>3283</v>
      </c>
      <c r="D1212" s="193" t="s">
        <v>3284</v>
      </c>
      <c r="E1212" s="193">
        <v>2</v>
      </c>
      <c r="F1212" s="194">
        <v>288.3</v>
      </c>
      <c r="G1212" s="195">
        <v>576.6</v>
      </c>
      <c r="H1212" s="196">
        <f t="shared" si="36"/>
        <v>0</v>
      </c>
      <c r="I1212" s="197">
        <v>0</v>
      </c>
      <c r="J1212" s="198">
        <f t="shared" si="37"/>
        <v>2</v>
      </c>
      <c r="K1212" s="197">
        <v>576.6</v>
      </c>
      <c r="L1212" s="199" t="s">
        <v>1049</v>
      </c>
    </row>
    <row r="1213" spans="1:12" hidden="1">
      <c r="A1213" s="191">
        <v>1212</v>
      </c>
      <c r="B1213" s="192" t="s">
        <v>1101</v>
      </c>
      <c r="C1213" s="193" t="s">
        <v>3285</v>
      </c>
      <c r="D1213" s="193" t="s">
        <v>3286</v>
      </c>
      <c r="E1213" s="193">
        <v>2</v>
      </c>
      <c r="F1213" s="194">
        <v>267.5</v>
      </c>
      <c r="G1213" s="195">
        <v>535</v>
      </c>
      <c r="H1213" s="196">
        <f t="shared" si="36"/>
        <v>0</v>
      </c>
      <c r="I1213" s="197">
        <v>0</v>
      </c>
      <c r="J1213" s="198">
        <f t="shared" si="37"/>
        <v>2</v>
      </c>
      <c r="K1213" s="197">
        <v>535</v>
      </c>
      <c r="L1213" s="199" t="s">
        <v>1049</v>
      </c>
    </row>
    <row r="1214" spans="1:12" hidden="1">
      <c r="A1214" s="191">
        <v>1213</v>
      </c>
      <c r="B1214" s="192" t="s">
        <v>1104</v>
      </c>
      <c r="C1214" s="193" t="s">
        <v>3287</v>
      </c>
      <c r="D1214" s="193" t="s">
        <v>3288</v>
      </c>
      <c r="E1214" s="193">
        <v>2</v>
      </c>
      <c r="F1214" s="194">
        <v>201.3</v>
      </c>
      <c r="G1214" s="195">
        <v>402.6</v>
      </c>
      <c r="H1214" s="196">
        <f t="shared" si="36"/>
        <v>0</v>
      </c>
      <c r="I1214" s="197">
        <v>0</v>
      </c>
      <c r="J1214" s="198">
        <f t="shared" si="37"/>
        <v>2</v>
      </c>
      <c r="K1214" s="197">
        <v>402.6</v>
      </c>
      <c r="L1214" s="199" t="s">
        <v>1049</v>
      </c>
    </row>
    <row r="1215" spans="1:12" hidden="1">
      <c r="A1215" s="191">
        <v>1214</v>
      </c>
      <c r="B1215" s="192" t="s">
        <v>1107</v>
      </c>
      <c r="C1215" s="193" t="s">
        <v>3289</v>
      </c>
      <c r="D1215" s="193" t="s">
        <v>3290</v>
      </c>
      <c r="E1215" s="193">
        <v>4</v>
      </c>
      <c r="F1215" s="194">
        <v>209.7</v>
      </c>
      <c r="G1215" s="195">
        <v>838.8</v>
      </c>
      <c r="H1215" s="196">
        <f t="shared" si="36"/>
        <v>0</v>
      </c>
      <c r="I1215" s="197">
        <v>0</v>
      </c>
      <c r="J1215" s="198">
        <f t="shared" si="37"/>
        <v>4</v>
      </c>
      <c r="K1215" s="197">
        <v>838.8</v>
      </c>
      <c r="L1215" s="199" t="s">
        <v>1049</v>
      </c>
    </row>
    <row r="1216" spans="1:12" hidden="1">
      <c r="A1216" s="191">
        <v>1215</v>
      </c>
      <c r="B1216" s="192" t="s">
        <v>1110</v>
      </c>
      <c r="C1216" s="193" t="s">
        <v>3291</v>
      </c>
      <c r="D1216" s="193" t="s">
        <v>3292</v>
      </c>
      <c r="E1216" s="193">
        <v>1</v>
      </c>
      <c r="F1216" s="194">
        <v>173.4</v>
      </c>
      <c r="G1216" s="195">
        <v>173.4</v>
      </c>
      <c r="H1216" s="196">
        <f t="shared" si="36"/>
        <v>0</v>
      </c>
      <c r="I1216" s="197">
        <v>0</v>
      </c>
      <c r="J1216" s="198">
        <f t="shared" si="37"/>
        <v>1</v>
      </c>
      <c r="K1216" s="197">
        <v>173.4</v>
      </c>
      <c r="L1216" s="199" t="s">
        <v>1049</v>
      </c>
    </row>
    <row r="1217" spans="1:12" hidden="1">
      <c r="A1217" s="191">
        <v>1216</v>
      </c>
      <c r="B1217" s="192" t="s">
        <v>1113</v>
      </c>
      <c r="C1217" s="193" t="s">
        <v>3293</v>
      </c>
      <c r="D1217" s="193" t="s">
        <v>3294</v>
      </c>
      <c r="E1217" s="193">
        <v>1</v>
      </c>
      <c r="F1217" s="194">
        <v>288.3</v>
      </c>
      <c r="G1217" s="195">
        <v>288.3</v>
      </c>
      <c r="H1217" s="196">
        <f t="shared" si="36"/>
        <v>0</v>
      </c>
      <c r="I1217" s="197">
        <v>0</v>
      </c>
      <c r="J1217" s="198">
        <f t="shared" si="37"/>
        <v>1</v>
      </c>
      <c r="K1217" s="197">
        <v>288.3</v>
      </c>
      <c r="L1217" s="199" t="s">
        <v>1049</v>
      </c>
    </row>
    <row r="1218" spans="1:12" hidden="1">
      <c r="A1218" s="191">
        <v>1217</v>
      </c>
      <c r="B1218" s="192" t="s">
        <v>1116</v>
      </c>
      <c r="C1218" s="193" t="s">
        <v>3295</v>
      </c>
      <c r="D1218" s="193" t="s">
        <v>3296</v>
      </c>
      <c r="E1218" s="193">
        <v>1</v>
      </c>
      <c r="F1218" s="194">
        <v>267.5</v>
      </c>
      <c r="G1218" s="195">
        <v>267.5</v>
      </c>
      <c r="H1218" s="196">
        <f t="shared" si="36"/>
        <v>0</v>
      </c>
      <c r="I1218" s="197">
        <v>0</v>
      </c>
      <c r="J1218" s="198">
        <f t="shared" si="37"/>
        <v>1</v>
      </c>
      <c r="K1218" s="197">
        <v>267.5</v>
      </c>
      <c r="L1218" s="199" t="s">
        <v>1049</v>
      </c>
    </row>
    <row r="1219" spans="1:12" hidden="1">
      <c r="A1219" s="191">
        <v>1218</v>
      </c>
      <c r="B1219" s="192" t="s">
        <v>1119</v>
      </c>
      <c r="C1219" s="193" t="s">
        <v>3297</v>
      </c>
      <c r="D1219" s="193" t="s">
        <v>3298</v>
      </c>
      <c r="E1219" s="193">
        <v>1</v>
      </c>
      <c r="F1219" s="194">
        <v>237.1</v>
      </c>
      <c r="G1219" s="195">
        <v>237.1</v>
      </c>
      <c r="H1219" s="196">
        <f t="shared" ref="H1219:H1282" si="38">I1219/F1219</f>
        <v>0</v>
      </c>
      <c r="I1219" s="197">
        <v>0</v>
      </c>
      <c r="J1219" s="198">
        <f t="shared" ref="J1219:J1282" si="39">K1219/F1219</f>
        <v>1</v>
      </c>
      <c r="K1219" s="197">
        <v>237.1</v>
      </c>
      <c r="L1219" s="199" t="s">
        <v>1049</v>
      </c>
    </row>
    <row r="1220" spans="1:12" hidden="1">
      <c r="A1220" s="191">
        <v>1219</v>
      </c>
      <c r="B1220" s="192" t="s">
        <v>1122</v>
      </c>
      <c r="C1220" s="193" t="s">
        <v>3299</v>
      </c>
      <c r="D1220" s="193" t="s">
        <v>3300</v>
      </c>
      <c r="E1220" s="193">
        <v>1</v>
      </c>
      <c r="F1220" s="194">
        <v>216.4</v>
      </c>
      <c r="G1220" s="195">
        <v>216.4</v>
      </c>
      <c r="H1220" s="196">
        <f t="shared" si="38"/>
        <v>0</v>
      </c>
      <c r="I1220" s="197">
        <v>0</v>
      </c>
      <c r="J1220" s="198">
        <f t="shared" si="39"/>
        <v>1</v>
      </c>
      <c r="K1220" s="197">
        <v>216.4</v>
      </c>
      <c r="L1220" s="199" t="s">
        <v>1049</v>
      </c>
    </row>
    <row r="1221" spans="1:12" hidden="1">
      <c r="A1221" s="191">
        <v>1220</v>
      </c>
      <c r="B1221" s="192" t="s">
        <v>1125</v>
      </c>
      <c r="C1221" s="193" t="s">
        <v>3301</v>
      </c>
      <c r="D1221" s="193" t="s">
        <v>3302</v>
      </c>
      <c r="E1221" s="193">
        <v>1</v>
      </c>
      <c r="F1221" s="194">
        <v>288.3</v>
      </c>
      <c r="G1221" s="195">
        <v>288.3</v>
      </c>
      <c r="H1221" s="196">
        <f t="shared" si="38"/>
        <v>0</v>
      </c>
      <c r="I1221" s="197">
        <v>0</v>
      </c>
      <c r="J1221" s="198">
        <f t="shared" si="39"/>
        <v>1</v>
      </c>
      <c r="K1221" s="197">
        <v>288.3</v>
      </c>
      <c r="L1221" s="199" t="s">
        <v>1049</v>
      </c>
    </row>
    <row r="1222" spans="1:12" hidden="1">
      <c r="A1222" s="191">
        <v>1221</v>
      </c>
      <c r="B1222" s="192" t="s">
        <v>1128</v>
      </c>
      <c r="C1222" s="193" t="s">
        <v>3303</v>
      </c>
      <c r="D1222" s="193" t="s">
        <v>3304</v>
      </c>
      <c r="E1222" s="193">
        <v>1</v>
      </c>
      <c r="F1222" s="194">
        <v>267.5</v>
      </c>
      <c r="G1222" s="195">
        <v>267.5</v>
      </c>
      <c r="H1222" s="196">
        <f t="shared" si="38"/>
        <v>0</v>
      </c>
      <c r="I1222" s="197">
        <v>0</v>
      </c>
      <c r="J1222" s="198">
        <f t="shared" si="39"/>
        <v>1</v>
      </c>
      <c r="K1222" s="197">
        <v>267.5</v>
      </c>
      <c r="L1222" s="199" t="s">
        <v>1049</v>
      </c>
    </row>
    <row r="1223" spans="1:12" hidden="1">
      <c r="A1223" s="191">
        <v>1222</v>
      </c>
      <c r="B1223" s="192" t="s">
        <v>1131</v>
      </c>
      <c r="C1223" s="193" t="s">
        <v>3305</v>
      </c>
      <c r="D1223" s="193" t="s">
        <v>3306</v>
      </c>
      <c r="E1223" s="193">
        <v>1</v>
      </c>
      <c r="F1223" s="194">
        <v>201.3</v>
      </c>
      <c r="G1223" s="195">
        <v>201.3</v>
      </c>
      <c r="H1223" s="196">
        <f t="shared" si="38"/>
        <v>0</v>
      </c>
      <c r="I1223" s="197">
        <v>0</v>
      </c>
      <c r="J1223" s="198">
        <f t="shared" si="39"/>
        <v>1</v>
      </c>
      <c r="K1223" s="197">
        <v>201.3</v>
      </c>
      <c r="L1223" s="199" t="s">
        <v>1049</v>
      </c>
    </row>
    <row r="1224" spans="1:12" hidden="1">
      <c r="A1224" s="191">
        <v>1223</v>
      </c>
      <c r="B1224" s="192" t="s">
        <v>1134</v>
      </c>
      <c r="C1224" s="193" t="s">
        <v>3307</v>
      </c>
      <c r="D1224" s="193" t="s">
        <v>3308</v>
      </c>
      <c r="E1224" s="193">
        <v>1</v>
      </c>
      <c r="F1224" s="194">
        <v>173</v>
      </c>
      <c r="G1224" s="195">
        <v>173</v>
      </c>
      <c r="H1224" s="196">
        <f t="shared" si="38"/>
        <v>0</v>
      </c>
      <c r="I1224" s="197">
        <v>0</v>
      </c>
      <c r="J1224" s="198">
        <f t="shared" si="39"/>
        <v>1</v>
      </c>
      <c r="K1224" s="197">
        <v>173</v>
      </c>
      <c r="L1224" s="199" t="s">
        <v>1049</v>
      </c>
    </row>
    <row r="1225" spans="1:12" hidden="1">
      <c r="A1225" s="191">
        <v>1224</v>
      </c>
      <c r="B1225" s="192" t="s">
        <v>1137</v>
      </c>
      <c r="C1225" s="193" t="s">
        <v>3309</v>
      </c>
      <c r="D1225" s="193" t="s">
        <v>3310</v>
      </c>
      <c r="E1225" s="193">
        <v>1</v>
      </c>
      <c r="F1225" s="194">
        <v>287.7</v>
      </c>
      <c r="G1225" s="195">
        <v>287.7</v>
      </c>
      <c r="H1225" s="196">
        <f t="shared" si="38"/>
        <v>0</v>
      </c>
      <c r="I1225" s="197">
        <v>0</v>
      </c>
      <c r="J1225" s="198">
        <f t="shared" si="39"/>
        <v>1</v>
      </c>
      <c r="K1225" s="197">
        <v>287.7</v>
      </c>
      <c r="L1225" s="199" t="s">
        <v>1049</v>
      </c>
    </row>
    <row r="1226" spans="1:12" hidden="1">
      <c r="A1226" s="191">
        <v>1225</v>
      </c>
      <c r="B1226" s="192" t="s">
        <v>1140</v>
      </c>
      <c r="C1226" s="193" t="s">
        <v>3311</v>
      </c>
      <c r="D1226" s="193" t="s">
        <v>3312</v>
      </c>
      <c r="E1226" s="193">
        <v>1</v>
      </c>
      <c r="F1226" s="194">
        <v>267.10000000000002</v>
      </c>
      <c r="G1226" s="195">
        <v>267.10000000000002</v>
      </c>
      <c r="H1226" s="196">
        <f t="shared" si="38"/>
        <v>0</v>
      </c>
      <c r="I1226" s="197">
        <v>0</v>
      </c>
      <c r="J1226" s="198">
        <f t="shared" si="39"/>
        <v>1</v>
      </c>
      <c r="K1226" s="197">
        <v>267.10000000000002</v>
      </c>
      <c r="L1226" s="199" t="s">
        <v>1049</v>
      </c>
    </row>
    <row r="1227" spans="1:12" hidden="1">
      <c r="A1227" s="191">
        <v>1226</v>
      </c>
      <c r="B1227" s="192" t="s">
        <v>1143</v>
      </c>
      <c r="C1227" s="193" t="s">
        <v>3313</v>
      </c>
      <c r="D1227" s="193" t="s">
        <v>3314</v>
      </c>
      <c r="E1227" s="193">
        <v>1</v>
      </c>
      <c r="F1227" s="194">
        <v>236.8</v>
      </c>
      <c r="G1227" s="195">
        <v>236.8</v>
      </c>
      <c r="H1227" s="196">
        <f t="shared" si="38"/>
        <v>0</v>
      </c>
      <c r="I1227" s="197">
        <v>0</v>
      </c>
      <c r="J1227" s="198">
        <f t="shared" si="39"/>
        <v>1</v>
      </c>
      <c r="K1227" s="197">
        <v>236.8</v>
      </c>
      <c r="L1227" s="199" t="s">
        <v>1049</v>
      </c>
    </row>
    <row r="1228" spans="1:12" hidden="1">
      <c r="A1228" s="191">
        <v>1227</v>
      </c>
      <c r="B1228" s="192" t="s">
        <v>1146</v>
      </c>
      <c r="C1228" s="193" t="s">
        <v>3315</v>
      </c>
      <c r="D1228" s="193" t="s">
        <v>3316</v>
      </c>
      <c r="E1228" s="193">
        <v>1</v>
      </c>
      <c r="F1228" s="194">
        <v>215.8</v>
      </c>
      <c r="G1228" s="195">
        <v>215.8</v>
      </c>
      <c r="H1228" s="196">
        <f t="shared" si="38"/>
        <v>0</v>
      </c>
      <c r="I1228" s="197">
        <v>0</v>
      </c>
      <c r="J1228" s="198">
        <f t="shared" si="39"/>
        <v>1</v>
      </c>
      <c r="K1228" s="197">
        <v>215.8</v>
      </c>
      <c r="L1228" s="199" t="s">
        <v>1049</v>
      </c>
    </row>
    <row r="1229" spans="1:12" hidden="1">
      <c r="A1229" s="191">
        <v>1228</v>
      </c>
      <c r="B1229" s="192" t="s">
        <v>1149</v>
      </c>
      <c r="C1229" s="193" t="s">
        <v>3317</v>
      </c>
      <c r="D1229" s="193" t="s">
        <v>3318</v>
      </c>
      <c r="E1229" s="193">
        <v>1</v>
      </c>
      <c r="F1229" s="194">
        <v>287.5</v>
      </c>
      <c r="G1229" s="195">
        <v>287.5</v>
      </c>
      <c r="H1229" s="196">
        <f t="shared" si="38"/>
        <v>0</v>
      </c>
      <c r="I1229" s="197">
        <v>0</v>
      </c>
      <c r="J1229" s="198">
        <f t="shared" si="39"/>
        <v>1</v>
      </c>
      <c r="K1229" s="197">
        <v>287.5</v>
      </c>
      <c r="L1229" s="199" t="s">
        <v>1049</v>
      </c>
    </row>
    <row r="1230" spans="1:12" hidden="1">
      <c r="A1230" s="191">
        <v>1229</v>
      </c>
      <c r="B1230" s="192" t="s">
        <v>1152</v>
      </c>
      <c r="C1230" s="193" t="s">
        <v>3319</v>
      </c>
      <c r="D1230" s="193" t="s">
        <v>3320</v>
      </c>
      <c r="E1230" s="193">
        <v>1</v>
      </c>
      <c r="F1230" s="194">
        <v>266.8</v>
      </c>
      <c r="G1230" s="195">
        <v>266.8</v>
      </c>
      <c r="H1230" s="196">
        <f t="shared" si="38"/>
        <v>0</v>
      </c>
      <c r="I1230" s="197">
        <v>0</v>
      </c>
      <c r="J1230" s="198">
        <f t="shared" si="39"/>
        <v>1</v>
      </c>
      <c r="K1230" s="197">
        <v>266.8</v>
      </c>
      <c r="L1230" s="199" t="s">
        <v>1049</v>
      </c>
    </row>
    <row r="1231" spans="1:12" hidden="1">
      <c r="A1231" s="191">
        <v>1230</v>
      </c>
      <c r="B1231" s="192" t="s">
        <v>1155</v>
      </c>
      <c r="C1231" s="193" t="s">
        <v>3321</v>
      </c>
      <c r="D1231" s="193" t="s">
        <v>3322</v>
      </c>
      <c r="E1231" s="193">
        <v>1</v>
      </c>
      <c r="F1231" s="194">
        <v>200.6</v>
      </c>
      <c r="G1231" s="195">
        <v>200.6</v>
      </c>
      <c r="H1231" s="196">
        <f t="shared" si="38"/>
        <v>0</v>
      </c>
      <c r="I1231" s="197">
        <v>0</v>
      </c>
      <c r="J1231" s="198">
        <f t="shared" si="39"/>
        <v>1</v>
      </c>
      <c r="K1231" s="197">
        <v>200.6</v>
      </c>
      <c r="L1231" s="199" t="s">
        <v>1049</v>
      </c>
    </row>
    <row r="1232" spans="1:12" hidden="1">
      <c r="A1232" s="191">
        <v>1231</v>
      </c>
      <c r="B1232" s="192" t="s">
        <v>1158</v>
      </c>
      <c r="C1232" s="193" t="s">
        <v>3323</v>
      </c>
      <c r="D1232" s="193" t="s">
        <v>3324</v>
      </c>
      <c r="E1232" s="193">
        <v>2</v>
      </c>
      <c r="F1232" s="194">
        <v>221.7</v>
      </c>
      <c r="G1232" s="195">
        <v>443.4</v>
      </c>
      <c r="H1232" s="196">
        <f t="shared" si="38"/>
        <v>0</v>
      </c>
      <c r="I1232" s="197">
        <v>0</v>
      </c>
      <c r="J1232" s="198">
        <f t="shared" si="39"/>
        <v>2</v>
      </c>
      <c r="K1232" s="197">
        <v>443.4</v>
      </c>
      <c r="L1232" s="199" t="s">
        <v>1049</v>
      </c>
    </row>
    <row r="1233" spans="1:12" hidden="1">
      <c r="A1233" s="191">
        <v>1232</v>
      </c>
      <c r="B1233" s="192" t="s">
        <v>1161</v>
      </c>
      <c r="C1233" s="193" t="s">
        <v>3325</v>
      </c>
      <c r="D1233" s="193" t="s">
        <v>3326</v>
      </c>
      <c r="E1233" s="193">
        <v>2</v>
      </c>
      <c r="F1233" s="194">
        <v>203.5</v>
      </c>
      <c r="G1233" s="195">
        <v>407</v>
      </c>
      <c r="H1233" s="196">
        <f t="shared" si="38"/>
        <v>0</v>
      </c>
      <c r="I1233" s="197">
        <v>0</v>
      </c>
      <c r="J1233" s="198">
        <f t="shared" si="39"/>
        <v>2</v>
      </c>
      <c r="K1233" s="197">
        <v>407</v>
      </c>
      <c r="L1233" s="199" t="s">
        <v>1049</v>
      </c>
    </row>
    <row r="1234" spans="1:12" hidden="1">
      <c r="A1234" s="191">
        <v>1233</v>
      </c>
      <c r="B1234" s="192" t="s">
        <v>1164</v>
      </c>
      <c r="C1234" s="193" t="s">
        <v>3327</v>
      </c>
      <c r="D1234" s="193" t="s">
        <v>3328</v>
      </c>
      <c r="E1234" s="193">
        <v>1</v>
      </c>
      <c r="F1234" s="194">
        <v>168</v>
      </c>
      <c r="G1234" s="195">
        <v>168</v>
      </c>
      <c r="H1234" s="196">
        <f t="shared" si="38"/>
        <v>0</v>
      </c>
      <c r="I1234" s="197">
        <v>0</v>
      </c>
      <c r="J1234" s="198">
        <f t="shared" si="39"/>
        <v>1</v>
      </c>
      <c r="K1234" s="197">
        <v>168</v>
      </c>
      <c r="L1234" s="199" t="s">
        <v>1049</v>
      </c>
    </row>
    <row r="1235" spans="1:12" hidden="1">
      <c r="A1235" s="191">
        <v>1234</v>
      </c>
      <c r="B1235" s="192" t="s">
        <v>1167</v>
      </c>
      <c r="C1235" s="193" t="s">
        <v>3329</v>
      </c>
      <c r="D1235" s="193" t="s">
        <v>3330</v>
      </c>
      <c r="E1235" s="193">
        <v>1</v>
      </c>
      <c r="F1235" s="194">
        <v>279.39999999999998</v>
      </c>
      <c r="G1235" s="195">
        <v>279.39999999999998</v>
      </c>
      <c r="H1235" s="196">
        <f t="shared" si="38"/>
        <v>0</v>
      </c>
      <c r="I1235" s="197">
        <v>0</v>
      </c>
      <c r="J1235" s="198">
        <f t="shared" si="39"/>
        <v>1</v>
      </c>
      <c r="K1235" s="197">
        <v>279.39999999999998</v>
      </c>
      <c r="L1235" s="199" t="s">
        <v>1049</v>
      </c>
    </row>
    <row r="1236" spans="1:12" hidden="1">
      <c r="A1236" s="191">
        <v>1235</v>
      </c>
      <c r="B1236" s="192" t="s">
        <v>1170</v>
      </c>
      <c r="C1236" s="193" t="s">
        <v>3331</v>
      </c>
      <c r="D1236" s="193" t="s">
        <v>3332</v>
      </c>
      <c r="E1236" s="193">
        <v>1</v>
      </c>
      <c r="F1236" s="194">
        <v>259.3</v>
      </c>
      <c r="G1236" s="195">
        <v>259.3</v>
      </c>
      <c r="H1236" s="196">
        <f t="shared" si="38"/>
        <v>0</v>
      </c>
      <c r="I1236" s="197">
        <v>0</v>
      </c>
      <c r="J1236" s="198">
        <f t="shared" si="39"/>
        <v>1</v>
      </c>
      <c r="K1236" s="197">
        <v>259.3</v>
      </c>
      <c r="L1236" s="199" t="s">
        <v>1049</v>
      </c>
    </row>
    <row r="1237" spans="1:12" hidden="1">
      <c r="A1237" s="191">
        <v>1236</v>
      </c>
      <c r="B1237" s="192" t="s">
        <v>1173</v>
      </c>
      <c r="C1237" s="193" t="s">
        <v>3333</v>
      </c>
      <c r="D1237" s="193" t="s">
        <v>3334</v>
      </c>
      <c r="E1237" s="193">
        <v>1</v>
      </c>
      <c r="F1237" s="194">
        <v>229.9</v>
      </c>
      <c r="G1237" s="195">
        <v>229.9</v>
      </c>
      <c r="H1237" s="196">
        <f t="shared" si="38"/>
        <v>0</v>
      </c>
      <c r="I1237" s="197">
        <v>0</v>
      </c>
      <c r="J1237" s="198">
        <f t="shared" si="39"/>
        <v>1</v>
      </c>
      <c r="K1237" s="197">
        <v>229.9</v>
      </c>
      <c r="L1237" s="199" t="s">
        <v>1049</v>
      </c>
    </row>
    <row r="1238" spans="1:12" hidden="1">
      <c r="A1238" s="191">
        <v>1237</v>
      </c>
      <c r="B1238" s="192" t="s">
        <v>1176</v>
      </c>
      <c r="C1238" s="193" t="s">
        <v>3335</v>
      </c>
      <c r="D1238" s="193" t="s">
        <v>3336</v>
      </c>
      <c r="E1238" s="193">
        <v>1</v>
      </c>
      <c r="F1238" s="194">
        <v>209.7</v>
      </c>
      <c r="G1238" s="195">
        <v>209.7</v>
      </c>
      <c r="H1238" s="196">
        <f t="shared" si="38"/>
        <v>0</v>
      </c>
      <c r="I1238" s="197">
        <v>0</v>
      </c>
      <c r="J1238" s="198">
        <f t="shared" si="39"/>
        <v>1</v>
      </c>
      <c r="K1238" s="197">
        <v>209.7</v>
      </c>
      <c r="L1238" s="199" t="s">
        <v>1049</v>
      </c>
    </row>
    <row r="1239" spans="1:12" hidden="1">
      <c r="A1239" s="191">
        <v>1238</v>
      </c>
      <c r="B1239" s="192" t="s">
        <v>1179</v>
      </c>
      <c r="C1239" s="193" t="s">
        <v>3337</v>
      </c>
      <c r="D1239" s="193" t="s">
        <v>3338</v>
      </c>
      <c r="E1239" s="193">
        <v>1</v>
      </c>
      <c r="F1239" s="194">
        <v>279.2</v>
      </c>
      <c r="G1239" s="195">
        <v>279.2</v>
      </c>
      <c r="H1239" s="196">
        <f t="shared" si="38"/>
        <v>0</v>
      </c>
      <c r="I1239" s="197">
        <v>0</v>
      </c>
      <c r="J1239" s="198">
        <f t="shared" si="39"/>
        <v>1</v>
      </c>
      <c r="K1239" s="197">
        <v>279.2</v>
      </c>
      <c r="L1239" s="199" t="s">
        <v>1049</v>
      </c>
    </row>
    <row r="1240" spans="1:12" hidden="1">
      <c r="A1240" s="191">
        <v>1239</v>
      </c>
      <c r="B1240" s="192" t="s">
        <v>1182</v>
      </c>
      <c r="C1240" s="193" t="s">
        <v>3339</v>
      </c>
      <c r="D1240" s="193" t="s">
        <v>3340</v>
      </c>
      <c r="E1240" s="193">
        <v>1</v>
      </c>
      <c r="F1240" s="194">
        <v>259.2</v>
      </c>
      <c r="G1240" s="195">
        <v>259.2</v>
      </c>
      <c r="H1240" s="196">
        <f t="shared" si="38"/>
        <v>0</v>
      </c>
      <c r="I1240" s="197">
        <v>0</v>
      </c>
      <c r="J1240" s="198">
        <f t="shared" si="39"/>
        <v>1</v>
      </c>
      <c r="K1240" s="197">
        <v>259.2</v>
      </c>
      <c r="L1240" s="199" t="s">
        <v>1049</v>
      </c>
    </row>
    <row r="1241" spans="1:12" hidden="1">
      <c r="A1241" s="191">
        <v>1240</v>
      </c>
      <c r="B1241" s="192" t="s">
        <v>1185</v>
      </c>
      <c r="C1241" s="193" t="s">
        <v>3341</v>
      </c>
      <c r="D1241" s="193" t="s">
        <v>3342</v>
      </c>
      <c r="E1241" s="193">
        <v>1</v>
      </c>
      <c r="F1241" s="194">
        <v>194.9</v>
      </c>
      <c r="G1241" s="195">
        <v>194.9</v>
      </c>
      <c r="H1241" s="196">
        <f t="shared" si="38"/>
        <v>0</v>
      </c>
      <c r="I1241" s="197">
        <v>0</v>
      </c>
      <c r="J1241" s="198">
        <f t="shared" si="39"/>
        <v>1</v>
      </c>
      <c r="K1241" s="197">
        <v>194.9</v>
      </c>
      <c r="L1241" s="199" t="s">
        <v>1049</v>
      </c>
    </row>
    <row r="1242" spans="1:12" hidden="1">
      <c r="A1242" s="191">
        <v>1241</v>
      </c>
      <c r="B1242" s="192" t="s">
        <v>1188</v>
      </c>
      <c r="C1242" s="193" t="s">
        <v>3343</v>
      </c>
      <c r="D1242" s="193" t="s">
        <v>3344</v>
      </c>
      <c r="E1242" s="193">
        <v>1</v>
      </c>
      <c r="F1242" s="194">
        <v>203.2</v>
      </c>
      <c r="G1242" s="195">
        <v>203.2</v>
      </c>
      <c r="H1242" s="196">
        <f t="shared" si="38"/>
        <v>0</v>
      </c>
      <c r="I1242" s="197">
        <v>0</v>
      </c>
      <c r="J1242" s="198">
        <f t="shared" si="39"/>
        <v>1</v>
      </c>
      <c r="K1242" s="197">
        <v>203.2</v>
      </c>
      <c r="L1242" s="199" t="s">
        <v>1049</v>
      </c>
    </row>
    <row r="1243" spans="1:12" hidden="1">
      <c r="A1243" s="191">
        <v>1242</v>
      </c>
      <c r="B1243" s="192" t="s">
        <v>1191</v>
      </c>
      <c r="C1243" s="193" t="s">
        <v>3345</v>
      </c>
      <c r="D1243" s="193" t="s">
        <v>3346</v>
      </c>
      <c r="E1243" s="193">
        <v>1</v>
      </c>
      <c r="F1243" s="194">
        <v>42.6</v>
      </c>
      <c r="G1243" s="195">
        <v>42.6</v>
      </c>
      <c r="H1243" s="196">
        <f t="shared" si="38"/>
        <v>0</v>
      </c>
      <c r="I1243" s="197">
        <v>0</v>
      </c>
      <c r="J1243" s="198">
        <f t="shared" si="39"/>
        <v>1</v>
      </c>
      <c r="K1243" s="197">
        <v>42.6</v>
      </c>
      <c r="L1243" s="199" t="s">
        <v>1049</v>
      </c>
    </row>
    <row r="1244" spans="1:12" hidden="1">
      <c r="A1244" s="191">
        <v>1243</v>
      </c>
      <c r="B1244" s="192" t="s">
        <v>1194</v>
      </c>
      <c r="C1244" s="193" t="s">
        <v>3347</v>
      </c>
      <c r="D1244" s="193" t="s">
        <v>3348</v>
      </c>
      <c r="E1244" s="193">
        <v>1</v>
      </c>
      <c r="F1244" s="194">
        <v>39.5</v>
      </c>
      <c r="G1244" s="195">
        <v>39.5</v>
      </c>
      <c r="H1244" s="196">
        <f t="shared" si="38"/>
        <v>0</v>
      </c>
      <c r="I1244" s="197">
        <v>0</v>
      </c>
      <c r="J1244" s="198">
        <f t="shared" si="39"/>
        <v>1</v>
      </c>
      <c r="K1244" s="197">
        <v>39.5</v>
      </c>
      <c r="L1244" s="199" t="s">
        <v>1049</v>
      </c>
    </row>
    <row r="1245" spans="1:12" hidden="1">
      <c r="A1245" s="191">
        <v>1244</v>
      </c>
      <c r="B1245" s="192" t="s">
        <v>1197</v>
      </c>
      <c r="C1245" s="193" t="s">
        <v>3349</v>
      </c>
      <c r="D1245" s="193" t="s">
        <v>3350</v>
      </c>
      <c r="E1245" s="193">
        <v>1</v>
      </c>
      <c r="F1245" s="194">
        <v>57.6</v>
      </c>
      <c r="G1245" s="195">
        <v>57.6</v>
      </c>
      <c r="H1245" s="196">
        <f t="shared" si="38"/>
        <v>0</v>
      </c>
      <c r="I1245" s="197">
        <v>0</v>
      </c>
      <c r="J1245" s="198">
        <f t="shared" si="39"/>
        <v>1</v>
      </c>
      <c r="K1245" s="197">
        <v>57.6</v>
      </c>
      <c r="L1245" s="199" t="s">
        <v>1049</v>
      </c>
    </row>
    <row r="1246" spans="1:12" hidden="1">
      <c r="A1246" s="191">
        <v>1245</v>
      </c>
      <c r="B1246" s="192" t="s">
        <v>1200</v>
      </c>
      <c r="C1246" s="193" t="s">
        <v>3351</v>
      </c>
      <c r="D1246" s="193" t="s">
        <v>3352</v>
      </c>
      <c r="E1246" s="193">
        <v>1</v>
      </c>
      <c r="F1246" s="194">
        <v>60.5</v>
      </c>
      <c r="G1246" s="195">
        <v>60.5</v>
      </c>
      <c r="H1246" s="196">
        <f t="shared" si="38"/>
        <v>0</v>
      </c>
      <c r="I1246" s="197">
        <v>0</v>
      </c>
      <c r="J1246" s="198">
        <f t="shared" si="39"/>
        <v>1</v>
      </c>
      <c r="K1246" s="197">
        <v>60.5</v>
      </c>
      <c r="L1246" s="199" t="s">
        <v>1049</v>
      </c>
    </row>
    <row r="1247" spans="1:12" hidden="1">
      <c r="A1247" s="191">
        <v>1246</v>
      </c>
      <c r="B1247" s="192" t="s">
        <v>1203</v>
      </c>
      <c r="C1247" s="193" t="s">
        <v>3353</v>
      </c>
      <c r="D1247" s="193" t="s">
        <v>3354</v>
      </c>
      <c r="E1247" s="193">
        <v>2</v>
      </c>
      <c r="F1247" s="194">
        <v>42.5</v>
      </c>
      <c r="G1247" s="195">
        <v>85</v>
      </c>
      <c r="H1247" s="196">
        <f t="shared" si="38"/>
        <v>0</v>
      </c>
      <c r="I1247" s="197">
        <v>0</v>
      </c>
      <c r="J1247" s="198">
        <f t="shared" si="39"/>
        <v>2</v>
      </c>
      <c r="K1247" s="197">
        <v>85</v>
      </c>
      <c r="L1247" s="199" t="s">
        <v>1049</v>
      </c>
    </row>
    <row r="1248" spans="1:12" hidden="1">
      <c r="A1248" s="191">
        <v>1247</v>
      </c>
      <c r="B1248" s="192" t="s">
        <v>1206</v>
      </c>
      <c r="C1248" s="193" t="s">
        <v>3355</v>
      </c>
      <c r="D1248" s="193" t="s">
        <v>3356</v>
      </c>
      <c r="E1248" s="193">
        <v>1</v>
      </c>
      <c r="F1248" s="194">
        <v>41.7</v>
      </c>
      <c r="G1248" s="195">
        <v>41.7</v>
      </c>
      <c r="H1248" s="196">
        <f t="shared" si="38"/>
        <v>0</v>
      </c>
      <c r="I1248" s="197">
        <v>0</v>
      </c>
      <c r="J1248" s="198">
        <f t="shared" si="39"/>
        <v>1</v>
      </c>
      <c r="K1248" s="197">
        <v>41.7</v>
      </c>
      <c r="L1248" s="199" t="s">
        <v>1049</v>
      </c>
    </row>
    <row r="1249" spans="1:12" hidden="1">
      <c r="A1249" s="191">
        <v>1248</v>
      </c>
      <c r="B1249" s="192" t="s">
        <v>1209</v>
      </c>
      <c r="C1249" s="193" t="s">
        <v>3357</v>
      </c>
      <c r="D1249" s="193" t="s">
        <v>3358</v>
      </c>
      <c r="E1249" s="193">
        <v>1</v>
      </c>
      <c r="F1249" s="194">
        <v>167.4</v>
      </c>
      <c r="G1249" s="195">
        <v>167.4</v>
      </c>
      <c r="H1249" s="196">
        <f t="shared" si="38"/>
        <v>0</v>
      </c>
      <c r="I1249" s="197">
        <v>0</v>
      </c>
      <c r="J1249" s="198">
        <f t="shared" si="39"/>
        <v>1</v>
      </c>
      <c r="K1249" s="197">
        <v>167.4</v>
      </c>
      <c r="L1249" s="199" t="s">
        <v>1049</v>
      </c>
    </row>
    <row r="1250" spans="1:12" hidden="1">
      <c r="A1250" s="191">
        <v>1249</v>
      </c>
      <c r="B1250" s="192" t="s">
        <v>1212</v>
      </c>
      <c r="C1250" s="193" t="s">
        <v>3359</v>
      </c>
      <c r="D1250" s="193" t="s">
        <v>3360</v>
      </c>
      <c r="E1250" s="193">
        <v>1</v>
      </c>
      <c r="F1250" s="194">
        <v>278.7</v>
      </c>
      <c r="G1250" s="195">
        <v>278.7</v>
      </c>
      <c r="H1250" s="196">
        <f t="shared" si="38"/>
        <v>0</v>
      </c>
      <c r="I1250" s="197">
        <v>0</v>
      </c>
      <c r="J1250" s="198">
        <f t="shared" si="39"/>
        <v>1</v>
      </c>
      <c r="K1250" s="197">
        <v>278.7</v>
      </c>
      <c r="L1250" s="199" t="s">
        <v>1049</v>
      </c>
    </row>
    <row r="1251" spans="1:12" hidden="1">
      <c r="A1251" s="191">
        <v>1250</v>
      </c>
      <c r="B1251" s="192" t="s">
        <v>1215</v>
      </c>
      <c r="C1251" s="193" t="s">
        <v>3361</v>
      </c>
      <c r="D1251" s="193" t="s">
        <v>3362</v>
      </c>
      <c r="E1251" s="193">
        <v>1</v>
      </c>
      <c r="F1251" s="194">
        <v>258.60000000000002</v>
      </c>
      <c r="G1251" s="195">
        <v>258.60000000000002</v>
      </c>
      <c r="H1251" s="196">
        <f t="shared" si="38"/>
        <v>0</v>
      </c>
      <c r="I1251" s="197">
        <v>0</v>
      </c>
      <c r="J1251" s="198">
        <f t="shared" si="39"/>
        <v>1</v>
      </c>
      <c r="K1251" s="197">
        <v>258.60000000000002</v>
      </c>
      <c r="L1251" s="199" t="s">
        <v>1049</v>
      </c>
    </row>
    <row r="1252" spans="1:12" hidden="1">
      <c r="A1252" s="191">
        <v>1251</v>
      </c>
      <c r="B1252" s="192" t="s">
        <v>1218</v>
      </c>
      <c r="C1252" s="193" t="s">
        <v>3363</v>
      </c>
      <c r="D1252" s="193" t="s">
        <v>3364</v>
      </c>
      <c r="E1252" s="193">
        <v>1</v>
      </c>
      <c r="F1252" s="194">
        <v>278.5</v>
      </c>
      <c r="G1252" s="195">
        <v>278.5</v>
      </c>
      <c r="H1252" s="196">
        <f t="shared" si="38"/>
        <v>0</v>
      </c>
      <c r="I1252" s="197">
        <v>0</v>
      </c>
      <c r="J1252" s="198">
        <f t="shared" si="39"/>
        <v>1</v>
      </c>
      <c r="K1252" s="197">
        <v>278.5</v>
      </c>
      <c r="L1252" s="199" t="s">
        <v>1049</v>
      </c>
    </row>
    <row r="1253" spans="1:12" hidden="1">
      <c r="A1253" s="191">
        <v>1252</v>
      </c>
      <c r="B1253" s="192" t="s">
        <v>1221</v>
      </c>
      <c r="C1253" s="193" t="s">
        <v>3365</v>
      </c>
      <c r="D1253" s="193" t="s">
        <v>3366</v>
      </c>
      <c r="E1253" s="193">
        <v>1</v>
      </c>
      <c r="F1253" s="194">
        <v>258.5</v>
      </c>
      <c r="G1253" s="195">
        <v>258.5</v>
      </c>
      <c r="H1253" s="196">
        <f t="shared" si="38"/>
        <v>0</v>
      </c>
      <c r="I1253" s="197">
        <v>0</v>
      </c>
      <c r="J1253" s="198">
        <f t="shared" si="39"/>
        <v>1</v>
      </c>
      <c r="K1253" s="197">
        <v>258.5</v>
      </c>
      <c r="L1253" s="199" t="s">
        <v>1049</v>
      </c>
    </row>
    <row r="1254" spans="1:12" hidden="1">
      <c r="A1254" s="191">
        <v>1253</v>
      </c>
      <c r="B1254" s="192" t="s">
        <v>1224</v>
      </c>
      <c r="C1254" s="193" t="s">
        <v>3367</v>
      </c>
      <c r="D1254" s="193" t="s">
        <v>3368</v>
      </c>
      <c r="E1254" s="193">
        <v>1</v>
      </c>
      <c r="F1254" s="194">
        <v>37.299999999999997</v>
      </c>
      <c r="G1254" s="195">
        <v>37.299999999999997</v>
      </c>
      <c r="H1254" s="196">
        <f t="shared" si="38"/>
        <v>0</v>
      </c>
      <c r="I1254" s="197">
        <v>0</v>
      </c>
      <c r="J1254" s="198">
        <f t="shared" si="39"/>
        <v>1</v>
      </c>
      <c r="K1254" s="197">
        <v>37.299999999999997</v>
      </c>
      <c r="L1254" s="199" t="s">
        <v>1049</v>
      </c>
    </row>
    <row r="1255" spans="1:12" hidden="1">
      <c r="A1255" s="191">
        <v>1254</v>
      </c>
      <c r="B1255" s="192" t="s">
        <v>1227</v>
      </c>
      <c r="C1255" s="193" t="s">
        <v>3369</v>
      </c>
      <c r="D1255" s="193" t="s">
        <v>3370</v>
      </c>
      <c r="E1255" s="193">
        <v>2</v>
      </c>
      <c r="F1255" s="194">
        <v>30</v>
      </c>
      <c r="G1255" s="195">
        <v>60</v>
      </c>
      <c r="H1255" s="196">
        <f t="shared" si="38"/>
        <v>0</v>
      </c>
      <c r="I1255" s="197">
        <v>0</v>
      </c>
      <c r="J1255" s="198">
        <f t="shared" si="39"/>
        <v>2</v>
      </c>
      <c r="K1255" s="197">
        <v>60</v>
      </c>
      <c r="L1255" s="199" t="s">
        <v>1049</v>
      </c>
    </row>
    <row r="1256" spans="1:12" hidden="1">
      <c r="A1256" s="191">
        <v>1255</v>
      </c>
      <c r="B1256" s="192" t="s">
        <v>1230</v>
      </c>
      <c r="C1256" s="193" t="s">
        <v>3371</v>
      </c>
      <c r="D1256" s="193" t="s">
        <v>3372</v>
      </c>
      <c r="E1256" s="193">
        <v>1</v>
      </c>
      <c r="F1256" s="194">
        <v>80.3</v>
      </c>
      <c r="G1256" s="195">
        <v>80.3</v>
      </c>
      <c r="H1256" s="196">
        <f t="shared" si="38"/>
        <v>0</v>
      </c>
      <c r="I1256" s="197">
        <v>0</v>
      </c>
      <c r="J1256" s="198">
        <f t="shared" si="39"/>
        <v>1</v>
      </c>
      <c r="K1256" s="197">
        <v>80.3</v>
      </c>
      <c r="L1256" s="199" t="s">
        <v>1049</v>
      </c>
    </row>
    <row r="1257" spans="1:12" hidden="1">
      <c r="A1257" s="191">
        <v>1256</v>
      </c>
      <c r="B1257" s="192" t="s">
        <v>1233</v>
      </c>
      <c r="C1257" s="193" t="s">
        <v>3373</v>
      </c>
      <c r="D1257" s="193" t="s">
        <v>3374</v>
      </c>
      <c r="E1257" s="193">
        <v>1</v>
      </c>
      <c r="F1257" s="194">
        <v>73.099999999999994</v>
      </c>
      <c r="G1257" s="195">
        <v>73.099999999999994</v>
      </c>
      <c r="H1257" s="196">
        <f t="shared" si="38"/>
        <v>0</v>
      </c>
      <c r="I1257" s="197">
        <v>0</v>
      </c>
      <c r="J1257" s="198">
        <f t="shared" si="39"/>
        <v>1</v>
      </c>
      <c r="K1257" s="197">
        <v>73.099999999999994</v>
      </c>
      <c r="L1257" s="199" t="s">
        <v>1049</v>
      </c>
    </row>
    <row r="1258" spans="1:12" hidden="1">
      <c r="A1258" s="191">
        <v>1257</v>
      </c>
      <c r="B1258" s="192" t="s">
        <v>1236</v>
      </c>
      <c r="C1258" s="193" t="s">
        <v>3375</v>
      </c>
      <c r="D1258" s="193" t="s">
        <v>3376</v>
      </c>
      <c r="E1258" s="193">
        <v>1</v>
      </c>
      <c r="F1258" s="194">
        <v>46.5</v>
      </c>
      <c r="G1258" s="195">
        <v>46.5</v>
      </c>
      <c r="H1258" s="196">
        <f t="shared" si="38"/>
        <v>0</v>
      </c>
      <c r="I1258" s="197">
        <v>0</v>
      </c>
      <c r="J1258" s="198">
        <f t="shared" si="39"/>
        <v>1</v>
      </c>
      <c r="K1258" s="197">
        <v>46.5</v>
      </c>
      <c r="L1258" s="199" t="s">
        <v>1049</v>
      </c>
    </row>
    <row r="1259" spans="1:12" hidden="1">
      <c r="A1259" s="191">
        <v>1258</v>
      </c>
      <c r="B1259" s="192" t="s">
        <v>1239</v>
      </c>
      <c r="C1259" s="193" t="s">
        <v>3377</v>
      </c>
      <c r="D1259" s="193" t="s">
        <v>3378</v>
      </c>
      <c r="E1259" s="193">
        <v>1</v>
      </c>
      <c r="F1259" s="194">
        <v>48.9</v>
      </c>
      <c r="G1259" s="195">
        <v>48.9</v>
      </c>
      <c r="H1259" s="196">
        <f t="shared" si="38"/>
        <v>0</v>
      </c>
      <c r="I1259" s="197">
        <v>0</v>
      </c>
      <c r="J1259" s="198">
        <f t="shared" si="39"/>
        <v>1</v>
      </c>
      <c r="K1259" s="197">
        <v>48.9</v>
      </c>
      <c r="L1259" s="199" t="s">
        <v>1049</v>
      </c>
    </row>
    <row r="1260" spans="1:12" hidden="1">
      <c r="A1260" s="191">
        <v>1259</v>
      </c>
      <c r="B1260" s="192" t="s">
        <v>1242</v>
      </c>
      <c r="C1260" s="193" t="s">
        <v>3379</v>
      </c>
      <c r="D1260" s="193" t="s">
        <v>3380</v>
      </c>
      <c r="E1260" s="193">
        <v>1</v>
      </c>
      <c r="F1260" s="194">
        <v>13.9</v>
      </c>
      <c r="G1260" s="195">
        <v>13.9</v>
      </c>
      <c r="H1260" s="196">
        <f t="shared" si="38"/>
        <v>0</v>
      </c>
      <c r="I1260" s="197">
        <v>0</v>
      </c>
      <c r="J1260" s="198">
        <f t="shared" si="39"/>
        <v>1</v>
      </c>
      <c r="K1260" s="197">
        <v>13.9</v>
      </c>
      <c r="L1260" s="199" t="s">
        <v>1049</v>
      </c>
    </row>
    <row r="1261" spans="1:12" hidden="1">
      <c r="A1261" s="191">
        <v>1260</v>
      </c>
      <c r="B1261" s="192" t="s">
        <v>1245</v>
      </c>
      <c r="C1261" s="193" t="s">
        <v>3381</v>
      </c>
      <c r="D1261" s="193" t="s">
        <v>3382</v>
      </c>
      <c r="E1261" s="193">
        <v>1</v>
      </c>
      <c r="F1261" s="194">
        <v>47.2</v>
      </c>
      <c r="G1261" s="195">
        <v>47.2</v>
      </c>
      <c r="H1261" s="196">
        <f t="shared" si="38"/>
        <v>0</v>
      </c>
      <c r="I1261" s="197">
        <v>0</v>
      </c>
      <c r="J1261" s="198">
        <f t="shared" si="39"/>
        <v>1</v>
      </c>
      <c r="K1261" s="197">
        <v>47.2</v>
      </c>
      <c r="L1261" s="199" t="s">
        <v>1049</v>
      </c>
    </row>
    <row r="1262" spans="1:12" hidden="1">
      <c r="A1262" s="191">
        <v>1261</v>
      </c>
      <c r="B1262" s="192" t="s">
        <v>1248</v>
      </c>
      <c r="C1262" s="193" t="s">
        <v>3383</v>
      </c>
      <c r="D1262" s="193" t="s">
        <v>3384</v>
      </c>
      <c r="E1262" s="193">
        <v>1</v>
      </c>
      <c r="F1262" s="194">
        <v>48.9</v>
      </c>
      <c r="G1262" s="195">
        <v>48.9</v>
      </c>
      <c r="H1262" s="196">
        <f t="shared" si="38"/>
        <v>0</v>
      </c>
      <c r="I1262" s="197">
        <v>0</v>
      </c>
      <c r="J1262" s="198">
        <f t="shared" si="39"/>
        <v>1</v>
      </c>
      <c r="K1262" s="197">
        <v>48.9</v>
      </c>
      <c r="L1262" s="199" t="s">
        <v>1049</v>
      </c>
    </row>
    <row r="1263" spans="1:12" hidden="1">
      <c r="A1263" s="191">
        <v>1262</v>
      </c>
      <c r="B1263" s="192" t="s">
        <v>1251</v>
      </c>
      <c r="C1263" s="193" t="s">
        <v>3385</v>
      </c>
      <c r="D1263" s="193" t="s">
        <v>3386</v>
      </c>
      <c r="E1263" s="193">
        <v>1</v>
      </c>
      <c r="F1263" s="194">
        <v>43.2</v>
      </c>
      <c r="G1263" s="195">
        <v>43.2</v>
      </c>
      <c r="H1263" s="196">
        <f t="shared" si="38"/>
        <v>0</v>
      </c>
      <c r="I1263" s="197">
        <v>0</v>
      </c>
      <c r="J1263" s="198">
        <f t="shared" si="39"/>
        <v>1</v>
      </c>
      <c r="K1263" s="197">
        <v>43.2</v>
      </c>
      <c r="L1263" s="199" t="s">
        <v>1049</v>
      </c>
    </row>
    <row r="1264" spans="1:12" hidden="1">
      <c r="A1264" s="191">
        <v>1263</v>
      </c>
      <c r="B1264" s="192" t="s">
        <v>1254</v>
      </c>
      <c r="C1264" s="193" t="s">
        <v>3387</v>
      </c>
      <c r="D1264" s="193" t="s">
        <v>3388</v>
      </c>
      <c r="E1264" s="193">
        <v>1</v>
      </c>
      <c r="F1264" s="194">
        <v>82.4</v>
      </c>
      <c r="G1264" s="195">
        <v>82.4</v>
      </c>
      <c r="H1264" s="196">
        <f t="shared" si="38"/>
        <v>0</v>
      </c>
      <c r="I1264" s="197">
        <v>0</v>
      </c>
      <c r="J1264" s="198">
        <f t="shared" si="39"/>
        <v>1</v>
      </c>
      <c r="K1264" s="197">
        <v>82.4</v>
      </c>
      <c r="L1264" s="199" t="s">
        <v>1049</v>
      </c>
    </row>
    <row r="1265" spans="1:12" hidden="1">
      <c r="A1265" s="191">
        <v>1264</v>
      </c>
      <c r="B1265" s="192" t="s">
        <v>1257</v>
      </c>
      <c r="C1265" s="193" t="s">
        <v>3389</v>
      </c>
      <c r="D1265" s="193" t="s">
        <v>3390</v>
      </c>
      <c r="E1265" s="193">
        <v>1</v>
      </c>
      <c r="F1265" s="194">
        <v>54.1</v>
      </c>
      <c r="G1265" s="195">
        <v>54.1</v>
      </c>
      <c r="H1265" s="196">
        <f t="shared" si="38"/>
        <v>0</v>
      </c>
      <c r="I1265" s="197">
        <v>0</v>
      </c>
      <c r="J1265" s="198">
        <f t="shared" si="39"/>
        <v>1</v>
      </c>
      <c r="K1265" s="197">
        <v>54.1</v>
      </c>
      <c r="L1265" s="199" t="s">
        <v>1049</v>
      </c>
    </row>
    <row r="1266" spans="1:12" hidden="1">
      <c r="A1266" s="191">
        <v>1265</v>
      </c>
      <c r="B1266" s="192" t="s">
        <v>1260</v>
      </c>
      <c r="C1266" s="193" t="s">
        <v>3391</v>
      </c>
      <c r="D1266" s="193" t="s">
        <v>3392</v>
      </c>
      <c r="E1266" s="193">
        <v>1</v>
      </c>
      <c r="F1266" s="194">
        <v>80.2</v>
      </c>
      <c r="G1266" s="195">
        <v>80.2</v>
      </c>
      <c r="H1266" s="196">
        <f t="shared" si="38"/>
        <v>0</v>
      </c>
      <c r="I1266" s="197">
        <v>0</v>
      </c>
      <c r="J1266" s="198">
        <f t="shared" si="39"/>
        <v>1</v>
      </c>
      <c r="K1266" s="197">
        <v>80.2</v>
      </c>
      <c r="L1266" s="199" t="s">
        <v>1049</v>
      </c>
    </row>
    <row r="1267" spans="1:12" hidden="1">
      <c r="A1267" s="191">
        <v>1266</v>
      </c>
      <c r="B1267" s="192" t="s">
        <v>1263</v>
      </c>
      <c r="C1267" s="193" t="s">
        <v>3393</v>
      </c>
      <c r="D1267" s="193" t="s">
        <v>3394</v>
      </c>
      <c r="E1267" s="193">
        <v>1</v>
      </c>
      <c r="F1267" s="194">
        <v>73.900000000000006</v>
      </c>
      <c r="G1267" s="195">
        <v>73.900000000000006</v>
      </c>
      <c r="H1267" s="196">
        <f t="shared" si="38"/>
        <v>0</v>
      </c>
      <c r="I1267" s="197">
        <v>0</v>
      </c>
      <c r="J1267" s="198">
        <f t="shared" si="39"/>
        <v>1</v>
      </c>
      <c r="K1267" s="197">
        <v>73.900000000000006</v>
      </c>
      <c r="L1267" s="199" t="s">
        <v>1049</v>
      </c>
    </row>
    <row r="1268" spans="1:12" hidden="1">
      <c r="A1268" s="191">
        <v>1267</v>
      </c>
      <c r="B1268" s="192" t="s">
        <v>1266</v>
      </c>
      <c r="C1268" s="193" t="s">
        <v>3395</v>
      </c>
      <c r="D1268" s="193" t="s">
        <v>3396</v>
      </c>
      <c r="E1268" s="193">
        <v>1</v>
      </c>
      <c r="F1268" s="194">
        <v>36.700000000000003</v>
      </c>
      <c r="G1268" s="195">
        <v>36.700000000000003</v>
      </c>
      <c r="H1268" s="196">
        <f t="shared" si="38"/>
        <v>0</v>
      </c>
      <c r="I1268" s="197">
        <v>0</v>
      </c>
      <c r="J1268" s="198">
        <f t="shared" si="39"/>
        <v>1</v>
      </c>
      <c r="K1268" s="197">
        <v>36.700000000000003</v>
      </c>
      <c r="L1268" s="199" t="s">
        <v>1049</v>
      </c>
    </row>
    <row r="1269" spans="1:12" hidden="1">
      <c r="A1269" s="191">
        <v>1268</v>
      </c>
      <c r="B1269" s="192" t="s">
        <v>1269</v>
      </c>
      <c r="C1269" s="193" t="s">
        <v>3397</v>
      </c>
      <c r="D1269" s="193" t="s">
        <v>3398</v>
      </c>
      <c r="E1269" s="193">
        <v>1</v>
      </c>
      <c r="F1269" s="194">
        <v>200.1</v>
      </c>
      <c r="G1269" s="195">
        <v>200.1</v>
      </c>
      <c r="H1269" s="196">
        <f t="shared" si="38"/>
        <v>0</v>
      </c>
      <c r="I1269" s="197">
        <v>0</v>
      </c>
      <c r="J1269" s="198">
        <f t="shared" si="39"/>
        <v>1</v>
      </c>
      <c r="K1269" s="197">
        <v>200.1</v>
      </c>
      <c r="L1269" s="199" t="s">
        <v>1049</v>
      </c>
    </row>
    <row r="1270" spans="1:12" hidden="1">
      <c r="A1270" s="191">
        <v>1269</v>
      </c>
      <c r="B1270" s="192" t="s">
        <v>1272</v>
      </c>
      <c r="C1270" s="193" t="s">
        <v>3399</v>
      </c>
      <c r="D1270" s="193" t="s">
        <v>3400</v>
      </c>
      <c r="E1270" s="193">
        <v>2</v>
      </c>
      <c r="F1270" s="194">
        <v>275.7</v>
      </c>
      <c r="G1270" s="195">
        <v>551.4</v>
      </c>
      <c r="H1270" s="196">
        <f t="shared" si="38"/>
        <v>0</v>
      </c>
      <c r="I1270" s="197">
        <v>0</v>
      </c>
      <c r="J1270" s="198">
        <f t="shared" si="39"/>
        <v>2</v>
      </c>
      <c r="K1270" s="197">
        <v>551.4</v>
      </c>
      <c r="L1270" s="199" t="s">
        <v>1049</v>
      </c>
    </row>
    <row r="1271" spans="1:12" hidden="1">
      <c r="A1271" s="191">
        <v>1270</v>
      </c>
      <c r="B1271" s="192" t="s">
        <v>1275</v>
      </c>
      <c r="C1271" s="193" t="s">
        <v>3401</v>
      </c>
      <c r="D1271" s="193" t="s">
        <v>3402</v>
      </c>
      <c r="E1271" s="193">
        <v>2</v>
      </c>
      <c r="F1271" s="194">
        <v>256</v>
      </c>
      <c r="G1271" s="195">
        <v>512</v>
      </c>
      <c r="H1271" s="196">
        <f t="shared" si="38"/>
        <v>0</v>
      </c>
      <c r="I1271" s="197">
        <v>0</v>
      </c>
      <c r="J1271" s="198">
        <f t="shared" si="39"/>
        <v>2</v>
      </c>
      <c r="K1271" s="197">
        <v>512</v>
      </c>
      <c r="L1271" s="199" t="s">
        <v>1049</v>
      </c>
    </row>
    <row r="1272" spans="1:12" hidden="1">
      <c r="A1272" s="191">
        <v>1271</v>
      </c>
      <c r="B1272" s="192" t="s">
        <v>1278</v>
      </c>
      <c r="C1272" s="193" t="s">
        <v>3403</v>
      </c>
      <c r="D1272" s="193" t="s">
        <v>3404</v>
      </c>
      <c r="E1272" s="193">
        <v>2</v>
      </c>
      <c r="F1272" s="194">
        <v>276.39999999999998</v>
      </c>
      <c r="G1272" s="195">
        <v>552.79999999999995</v>
      </c>
      <c r="H1272" s="196">
        <f t="shared" si="38"/>
        <v>0</v>
      </c>
      <c r="I1272" s="197">
        <v>0</v>
      </c>
      <c r="J1272" s="198">
        <f t="shared" si="39"/>
        <v>2</v>
      </c>
      <c r="K1272" s="197">
        <v>552.79999999999995</v>
      </c>
      <c r="L1272" s="199" t="s">
        <v>1049</v>
      </c>
    </row>
    <row r="1273" spans="1:12" hidden="1">
      <c r="A1273" s="191">
        <v>1272</v>
      </c>
      <c r="B1273" s="192" t="s">
        <v>1281</v>
      </c>
      <c r="C1273" s="193" t="s">
        <v>3405</v>
      </c>
      <c r="D1273" s="193" t="s">
        <v>3406</v>
      </c>
      <c r="E1273" s="193">
        <v>2</v>
      </c>
      <c r="F1273" s="194">
        <v>256.60000000000002</v>
      </c>
      <c r="G1273" s="195">
        <v>513.20000000000005</v>
      </c>
      <c r="H1273" s="196">
        <f t="shared" si="38"/>
        <v>0</v>
      </c>
      <c r="I1273" s="197">
        <v>0</v>
      </c>
      <c r="J1273" s="198">
        <f t="shared" si="39"/>
        <v>2</v>
      </c>
      <c r="K1273" s="197">
        <v>513.20000000000005</v>
      </c>
      <c r="L1273" s="199" t="s">
        <v>1049</v>
      </c>
    </row>
    <row r="1274" spans="1:12" hidden="1">
      <c r="A1274" s="191">
        <v>1273</v>
      </c>
      <c r="B1274" s="192" t="s">
        <v>1284</v>
      </c>
      <c r="C1274" s="193" t="s">
        <v>3407</v>
      </c>
      <c r="D1274" s="193" t="s">
        <v>3408</v>
      </c>
      <c r="E1274" s="193">
        <v>1</v>
      </c>
      <c r="F1274" s="194">
        <v>69.7</v>
      </c>
      <c r="G1274" s="195">
        <v>69.7</v>
      </c>
      <c r="H1274" s="196">
        <f t="shared" si="38"/>
        <v>0</v>
      </c>
      <c r="I1274" s="197">
        <v>0</v>
      </c>
      <c r="J1274" s="198">
        <f t="shared" si="39"/>
        <v>1</v>
      </c>
      <c r="K1274" s="197">
        <v>69.7</v>
      </c>
      <c r="L1274" s="199" t="s">
        <v>1049</v>
      </c>
    </row>
    <row r="1275" spans="1:12" hidden="1">
      <c r="A1275" s="191">
        <v>1274</v>
      </c>
      <c r="B1275" s="192" t="s">
        <v>1287</v>
      </c>
      <c r="C1275" s="193" t="s">
        <v>3409</v>
      </c>
      <c r="D1275" s="193" t="s">
        <v>3410</v>
      </c>
      <c r="E1275" s="193">
        <v>1</v>
      </c>
      <c r="F1275" s="194">
        <v>41.8</v>
      </c>
      <c r="G1275" s="195">
        <v>41.8</v>
      </c>
      <c r="H1275" s="196">
        <f t="shared" si="38"/>
        <v>0</v>
      </c>
      <c r="I1275" s="197">
        <v>0</v>
      </c>
      <c r="J1275" s="198">
        <f t="shared" si="39"/>
        <v>1</v>
      </c>
      <c r="K1275" s="197">
        <v>41.8</v>
      </c>
      <c r="L1275" s="199" t="s">
        <v>1049</v>
      </c>
    </row>
    <row r="1276" spans="1:12" hidden="1">
      <c r="A1276" s="191">
        <v>1275</v>
      </c>
      <c r="B1276" s="192" t="s">
        <v>1290</v>
      </c>
      <c r="C1276" s="193" t="s">
        <v>3411</v>
      </c>
      <c r="D1276" s="193" t="s">
        <v>3412</v>
      </c>
      <c r="E1276" s="193">
        <v>1</v>
      </c>
      <c r="F1276" s="194">
        <v>56.3</v>
      </c>
      <c r="G1276" s="195">
        <v>56.3</v>
      </c>
      <c r="H1276" s="196">
        <f t="shared" si="38"/>
        <v>0</v>
      </c>
      <c r="I1276" s="197">
        <v>0</v>
      </c>
      <c r="J1276" s="198">
        <f t="shared" si="39"/>
        <v>1</v>
      </c>
      <c r="K1276" s="197">
        <v>56.3</v>
      </c>
      <c r="L1276" s="199" t="s">
        <v>1049</v>
      </c>
    </row>
    <row r="1277" spans="1:12" hidden="1">
      <c r="A1277" s="191">
        <v>1276</v>
      </c>
      <c r="B1277" s="192" t="s">
        <v>1293</v>
      </c>
      <c r="C1277" s="193" t="s">
        <v>3413</v>
      </c>
      <c r="D1277" s="193" t="s">
        <v>3414</v>
      </c>
      <c r="E1277" s="193">
        <v>1</v>
      </c>
      <c r="F1277" s="194">
        <v>58.4</v>
      </c>
      <c r="G1277" s="195">
        <v>58.4</v>
      </c>
      <c r="H1277" s="196">
        <f t="shared" si="38"/>
        <v>0</v>
      </c>
      <c r="I1277" s="197">
        <v>0</v>
      </c>
      <c r="J1277" s="198">
        <f t="shared" si="39"/>
        <v>1</v>
      </c>
      <c r="K1277" s="197">
        <v>58.4</v>
      </c>
      <c r="L1277" s="199" t="s">
        <v>1049</v>
      </c>
    </row>
    <row r="1278" spans="1:12" hidden="1">
      <c r="A1278" s="191">
        <v>1277</v>
      </c>
      <c r="B1278" s="192" t="s">
        <v>1296</v>
      </c>
      <c r="C1278" s="193" t="s">
        <v>3415</v>
      </c>
      <c r="D1278" s="193" t="s">
        <v>3416</v>
      </c>
      <c r="E1278" s="193">
        <v>1</v>
      </c>
      <c r="F1278" s="194">
        <v>41.7</v>
      </c>
      <c r="G1278" s="195">
        <v>41.7</v>
      </c>
      <c r="H1278" s="196">
        <f t="shared" si="38"/>
        <v>0</v>
      </c>
      <c r="I1278" s="197">
        <v>0</v>
      </c>
      <c r="J1278" s="198">
        <f t="shared" si="39"/>
        <v>1</v>
      </c>
      <c r="K1278" s="197">
        <v>41.7</v>
      </c>
      <c r="L1278" s="199" t="s">
        <v>1049</v>
      </c>
    </row>
    <row r="1279" spans="1:12" hidden="1">
      <c r="A1279" s="191">
        <v>1278</v>
      </c>
      <c r="B1279" s="192" t="s">
        <v>1299</v>
      </c>
      <c r="C1279" s="193" t="s">
        <v>3417</v>
      </c>
      <c r="D1279" s="193" t="s">
        <v>3418</v>
      </c>
      <c r="E1279" s="193">
        <v>1</v>
      </c>
      <c r="F1279" s="194">
        <v>27</v>
      </c>
      <c r="G1279" s="195">
        <v>27</v>
      </c>
      <c r="H1279" s="196">
        <f t="shared" si="38"/>
        <v>0</v>
      </c>
      <c r="I1279" s="197">
        <v>0</v>
      </c>
      <c r="J1279" s="198">
        <f t="shared" si="39"/>
        <v>1</v>
      </c>
      <c r="K1279" s="197">
        <v>27</v>
      </c>
      <c r="L1279" s="199" t="s">
        <v>1049</v>
      </c>
    </row>
    <row r="1280" spans="1:12" hidden="1">
      <c r="A1280" s="191">
        <v>1279</v>
      </c>
      <c r="B1280" s="192" t="s">
        <v>1302</v>
      </c>
      <c r="C1280" s="193" t="s">
        <v>3419</v>
      </c>
      <c r="D1280" s="193" t="s">
        <v>3420</v>
      </c>
      <c r="E1280" s="193">
        <v>1</v>
      </c>
      <c r="F1280" s="194">
        <v>40.1</v>
      </c>
      <c r="G1280" s="195">
        <v>40.1</v>
      </c>
      <c r="H1280" s="196">
        <f t="shared" si="38"/>
        <v>0</v>
      </c>
      <c r="I1280" s="197">
        <v>0</v>
      </c>
      <c r="J1280" s="198">
        <f t="shared" si="39"/>
        <v>1</v>
      </c>
      <c r="K1280" s="197">
        <v>40.1</v>
      </c>
      <c r="L1280" s="199" t="s">
        <v>1049</v>
      </c>
    </row>
    <row r="1281" spans="1:12" hidden="1">
      <c r="A1281" s="191">
        <v>1280</v>
      </c>
      <c r="B1281" s="192" t="s">
        <v>1305</v>
      </c>
      <c r="C1281" s="193" t="s">
        <v>3421</v>
      </c>
      <c r="D1281" s="193" t="s">
        <v>3422</v>
      </c>
      <c r="E1281" s="193">
        <v>1</v>
      </c>
      <c r="F1281" s="194">
        <v>37.4</v>
      </c>
      <c r="G1281" s="195">
        <v>37.4</v>
      </c>
      <c r="H1281" s="196">
        <f t="shared" si="38"/>
        <v>0</v>
      </c>
      <c r="I1281" s="197">
        <v>0</v>
      </c>
      <c r="J1281" s="198">
        <f t="shared" si="39"/>
        <v>1</v>
      </c>
      <c r="K1281" s="197">
        <v>37.4</v>
      </c>
      <c r="L1281" s="199" t="s">
        <v>1049</v>
      </c>
    </row>
    <row r="1282" spans="1:12" hidden="1">
      <c r="A1282" s="191">
        <v>1281</v>
      </c>
      <c r="B1282" s="192" t="s">
        <v>1308</v>
      </c>
      <c r="C1282" s="193" t="s">
        <v>3423</v>
      </c>
      <c r="D1282" s="193" t="s">
        <v>3424</v>
      </c>
      <c r="E1282" s="193">
        <v>7</v>
      </c>
      <c r="F1282" s="194">
        <v>219.6</v>
      </c>
      <c r="G1282" s="195">
        <v>1537.2</v>
      </c>
      <c r="H1282" s="196">
        <f t="shared" si="38"/>
        <v>0</v>
      </c>
      <c r="I1282" s="197">
        <v>0</v>
      </c>
      <c r="J1282" s="198">
        <f t="shared" si="39"/>
        <v>7</v>
      </c>
      <c r="K1282" s="197">
        <v>1537.2</v>
      </c>
      <c r="L1282" s="199" t="s">
        <v>1049</v>
      </c>
    </row>
    <row r="1283" spans="1:12" hidden="1">
      <c r="A1283" s="191">
        <v>1282</v>
      </c>
      <c r="B1283" s="192" t="s">
        <v>1311</v>
      </c>
      <c r="C1283" s="193" t="s">
        <v>3425</v>
      </c>
      <c r="D1283" s="193" t="s">
        <v>3426</v>
      </c>
      <c r="E1283" s="193">
        <v>7</v>
      </c>
      <c r="F1283" s="194">
        <v>201.5</v>
      </c>
      <c r="G1283" s="195">
        <v>1410.5</v>
      </c>
      <c r="H1283" s="196">
        <f t="shared" ref="H1283:H1346" si="40">I1283/F1283</f>
        <v>0</v>
      </c>
      <c r="I1283" s="197">
        <v>0</v>
      </c>
      <c r="J1283" s="198">
        <f t="shared" ref="J1283:J1346" si="41">K1283/F1283</f>
        <v>7</v>
      </c>
      <c r="K1283" s="197">
        <v>1410.5</v>
      </c>
      <c r="L1283" s="199" t="s">
        <v>1049</v>
      </c>
    </row>
    <row r="1284" spans="1:12" hidden="1">
      <c r="A1284" s="191">
        <v>1283</v>
      </c>
      <c r="B1284" s="192" t="s">
        <v>1314</v>
      </c>
      <c r="C1284" s="193" t="s">
        <v>3427</v>
      </c>
      <c r="D1284" s="193" t="s">
        <v>3428</v>
      </c>
      <c r="E1284" s="193">
        <v>2</v>
      </c>
      <c r="F1284" s="194">
        <v>166.3</v>
      </c>
      <c r="G1284" s="195">
        <v>332.6</v>
      </c>
      <c r="H1284" s="196">
        <f t="shared" si="40"/>
        <v>0</v>
      </c>
      <c r="I1284" s="197">
        <v>0</v>
      </c>
      <c r="J1284" s="198">
        <f t="shared" si="41"/>
        <v>2</v>
      </c>
      <c r="K1284" s="197">
        <v>332.6</v>
      </c>
      <c r="L1284" s="199" t="s">
        <v>1049</v>
      </c>
    </row>
    <row r="1285" spans="1:12" hidden="1">
      <c r="A1285" s="191">
        <v>1284</v>
      </c>
      <c r="B1285" s="192" t="s">
        <v>1317</v>
      </c>
      <c r="C1285" s="193" t="s">
        <v>3429</v>
      </c>
      <c r="D1285" s="193" t="s">
        <v>3430</v>
      </c>
      <c r="E1285" s="193">
        <v>2</v>
      </c>
      <c r="F1285" s="194">
        <v>276.60000000000002</v>
      </c>
      <c r="G1285" s="195">
        <v>553.20000000000005</v>
      </c>
      <c r="H1285" s="196">
        <f t="shared" si="40"/>
        <v>0</v>
      </c>
      <c r="I1285" s="197">
        <v>0</v>
      </c>
      <c r="J1285" s="198">
        <f t="shared" si="41"/>
        <v>2</v>
      </c>
      <c r="K1285" s="197">
        <v>553.20000000000005</v>
      </c>
      <c r="L1285" s="199" t="s">
        <v>1049</v>
      </c>
    </row>
    <row r="1286" spans="1:12" hidden="1">
      <c r="A1286" s="191">
        <v>1285</v>
      </c>
      <c r="B1286" s="192" t="s">
        <v>1320</v>
      </c>
      <c r="C1286" s="193" t="s">
        <v>3431</v>
      </c>
      <c r="D1286" s="193" t="s">
        <v>3432</v>
      </c>
      <c r="E1286" s="193">
        <v>2</v>
      </c>
      <c r="F1286" s="194">
        <v>256.7</v>
      </c>
      <c r="G1286" s="195">
        <v>513.4</v>
      </c>
      <c r="H1286" s="196">
        <f t="shared" si="40"/>
        <v>0</v>
      </c>
      <c r="I1286" s="197">
        <v>0</v>
      </c>
      <c r="J1286" s="198">
        <f t="shared" si="41"/>
        <v>2</v>
      </c>
      <c r="K1286" s="197">
        <v>513.4</v>
      </c>
      <c r="L1286" s="199" t="s">
        <v>1049</v>
      </c>
    </row>
    <row r="1287" spans="1:12" hidden="1">
      <c r="A1287" s="191">
        <v>1286</v>
      </c>
      <c r="B1287" s="192" t="s">
        <v>1323</v>
      </c>
      <c r="C1287" s="193" t="s">
        <v>3433</v>
      </c>
      <c r="D1287" s="193" t="s">
        <v>3434</v>
      </c>
      <c r="E1287" s="193">
        <v>2</v>
      </c>
      <c r="F1287" s="194">
        <v>227.7</v>
      </c>
      <c r="G1287" s="195">
        <v>455.4</v>
      </c>
      <c r="H1287" s="196">
        <f t="shared" si="40"/>
        <v>0</v>
      </c>
      <c r="I1287" s="197">
        <v>0</v>
      </c>
      <c r="J1287" s="198">
        <f t="shared" si="41"/>
        <v>2</v>
      </c>
      <c r="K1287" s="197">
        <v>455.4</v>
      </c>
      <c r="L1287" s="199" t="s">
        <v>1049</v>
      </c>
    </row>
    <row r="1288" spans="1:12" hidden="1">
      <c r="A1288" s="191">
        <v>1287</v>
      </c>
      <c r="B1288" s="192" t="s">
        <v>1326</v>
      </c>
      <c r="C1288" s="193" t="s">
        <v>3435</v>
      </c>
      <c r="D1288" s="193" t="s">
        <v>3436</v>
      </c>
      <c r="E1288" s="193">
        <v>2</v>
      </c>
      <c r="F1288" s="194">
        <v>206.9</v>
      </c>
      <c r="G1288" s="195">
        <v>413.8</v>
      </c>
      <c r="H1288" s="196">
        <f t="shared" si="40"/>
        <v>0</v>
      </c>
      <c r="I1288" s="197">
        <v>0</v>
      </c>
      <c r="J1288" s="198">
        <f t="shared" si="41"/>
        <v>2</v>
      </c>
      <c r="K1288" s="197">
        <v>413.8</v>
      </c>
      <c r="L1288" s="199" t="s">
        <v>1049</v>
      </c>
    </row>
    <row r="1289" spans="1:12" hidden="1">
      <c r="A1289" s="191">
        <v>1288</v>
      </c>
      <c r="B1289" s="192" t="s">
        <v>1329</v>
      </c>
      <c r="C1289" s="193" t="s">
        <v>3437</v>
      </c>
      <c r="D1289" s="193" t="s">
        <v>3438</v>
      </c>
      <c r="E1289" s="193">
        <v>2</v>
      </c>
      <c r="F1289" s="194">
        <v>275.7</v>
      </c>
      <c r="G1289" s="195">
        <v>551.4</v>
      </c>
      <c r="H1289" s="196">
        <f t="shared" si="40"/>
        <v>0</v>
      </c>
      <c r="I1289" s="197">
        <v>0</v>
      </c>
      <c r="J1289" s="198">
        <f t="shared" si="41"/>
        <v>2</v>
      </c>
      <c r="K1289" s="197">
        <v>551.4</v>
      </c>
      <c r="L1289" s="199" t="s">
        <v>1049</v>
      </c>
    </row>
    <row r="1290" spans="1:12" hidden="1">
      <c r="A1290" s="191">
        <v>1289</v>
      </c>
      <c r="B1290" s="192" t="s">
        <v>1332</v>
      </c>
      <c r="C1290" s="193" t="s">
        <v>3439</v>
      </c>
      <c r="D1290" s="193" t="s">
        <v>3440</v>
      </c>
      <c r="E1290" s="193">
        <v>2</v>
      </c>
      <c r="F1290" s="194">
        <v>256</v>
      </c>
      <c r="G1290" s="195">
        <v>512</v>
      </c>
      <c r="H1290" s="196">
        <f t="shared" si="40"/>
        <v>0</v>
      </c>
      <c r="I1290" s="197">
        <v>0</v>
      </c>
      <c r="J1290" s="198">
        <f t="shared" si="41"/>
        <v>2</v>
      </c>
      <c r="K1290" s="197">
        <v>512</v>
      </c>
      <c r="L1290" s="199" t="s">
        <v>1049</v>
      </c>
    </row>
    <row r="1291" spans="1:12" hidden="1">
      <c r="A1291" s="191">
        <v>1290</v>
      </c>
      <c r="B1291" s="192" t="s">
        <v>1335</v>
      </c>
      <c r="C1291" s="193" t="s">
        <v>3441</v>
      </c>
      <c r="D1291" s="193" t="s">
        <v>3442</v>
      </c>
      <c r="E1291" s="193">
        <v>2</v>
      </c>
      <c r="F1291" s="194">
        <v>192.4</v>
      </c>
      <c r="G1291" s="195">
        <v>384.8</v>
      </c>
      <c r="H1291" s="196">
        <f t="shared" si="40"/>
        <v>0</v>
      </c>
      <c r="I1291" s="197">
        <v>0</v>
      </c>
      <c r="J1291" s="198">
        <f t="shared" si="41"/>
        <v>2</v>
      </c>
      <c r="K1291" s="197">
        <v>384.8</v>
      </c>
      <c r="L1291" s="199" t="s">
        <v>1049</v>
      </c>
    </row>
    <row r="1292" spans="1:12" hidden="1">
      <c r="A1292" s="191">
        <v>1291</v>
      </c>
      <c r="B1292" s="192" t="s">
        <v>1338</v>
      </c>
      <c r="C1292" s="193" t="s">
        <v>3443</v>
      </c>
      <c r="D1292" s="193" t="s">
        <v>3444</v>
      </c>
      <c r="E1292" s="193">
        <v>7</v>
      </c>
      <c r="F1292" s="194">
        <v>201.3</v>
      </c>
      <c r="G1292" s="195">
        <v>1409.1000000000001</v>
      </c>
      <c r="H1292" s="196">
        <f t="shared" si="40"/>
        <v>0</v>
      </c>
      <c r="I1292" s="197">
        <v>0</v>
      </c>
      <c r="J1292" s="198">
        <f t="shared" si="41"/>
        <v>7</v>
      </c>
      <c r="K1292" s="197">
        <v>1409.1000000000001</v>
      </c>
      <c r="L1292" s="199" t="s">
        <v>1049</v>
      </c>
    </row>
    <row r="1293" spans="1:12" hidden="1">
      <c r="A1293" s="191">
        <v>1292</v>
      </c>
      <c r="B1293" s="192" t="s">
        <v>1341</v>
      </c>
      <c r="C1293" s="193" t="s">
        <v>3445</v>
      </c>
      <c r="D1293" s="193" t="s">
        <v>3446</v>
      </c>
      <c r="E1293" s="193">
        <v>1</v>
      </c>
      <c r="F1293" s="194">
        <v>165.6</v>
      </c>
      <c r="G1293" s="195">
        <v>165.6</v>
      </c>
      <c r="H1293" s="196">
        <f t="shared" si="40"/>
        <v>0</v>
      </c>
      <c r="I1293" s="197">
        <v>0</v>
      </c>
      <c r="J1293" s="198">
        <f t="shared" si="41"/>
        <v>1</v>
      </c>
      <c r="K1293" s="197">
        <v>165.6</v>
      </c>
      <c r="L1293" s="199" t="s">
        <v>1049</v>
      </c>
    </row>
    <row r="1294" spans="1:12" hidden="1">
      <c r="A1294" s="191">
        <v>1293</v>
      </c>
      <c r="B1294" s="192" t="s">
        <v>1344</v>
      </c>
      <c r="C1294" s="193" t="s">
        <v>3447</v>
      </c>
      <c r="D1294" s="193" t="s">
        <v>3448</v>
      </c>
      <c r="E1294" s="193">
        <v>1</v>
      </c>
      <c r="F1294" s="194">
        <v>275.7</v>
      </c>
      <c r="G1294" s="195">
        <v>275.7</v>
      </c>
      <c r="H1294" s="196">
        <f t="shared" si="40"/>
        <v>0</v>
      </c>
      <c r="I1294" s="197">
        <v>0</v>
      </c>
      <c r="J1294" s="198">
        <f t="shared" si="41"/>
        <v>1</v>
      </c>
      <c r="K1294" s="197">
        <v>275.7</v>
      </c>
      <c r="L1294" s="199" t="s">
        <v>1049</v>
      </c>
    </row>
    <row r="1295" spans="1:12" hidden="1">
      <c r="A1295" s="191">
        <v>1294</v>
      </c>
      <c r="B1295" s="192" t="s">
        <v>1347</v>
      </c>
      <c r="C1295" s="193" t="s">
        <v>3449</v>
      </c>
      <c r="D1295" s="193" t="s">
        <v>3450</v>
      </c>
      <c r="E1295" s="193">
        <v>1</v>
      </c>
      <c r="F1295" s="194">
        <v>256</v>
      </c>
      <c r="G1295" s="195">
        <v>256</v>
      </c>
      <c r="H1295" s="196">
        <f t="shared" si="40"/>
        <v>0</v>
      </c>
      <c r="I1295" s="197">
        <v>0</v>
      </c>
      <c r="J1295" s="198">
        <f t="shared" si="41"/>
        <v>1</v>
      </c>
      <c r="K1295" s="197">
        <v>256</v>
      </c>
      <c r="L1295" s="199" t="s">
        <v>1049</v>
      </c>
    </row>
    <row r="1296" spans="1:12" hidden="1">
      <c r="A1296" s="191">
        <v>1295</v>
      </c>
      <c r="B1296" s="192" t="s">
        <v>1350</v>
      </c>
      <c r="C1296" s="193" t="s">
        <v>3451</v>
      </c>
      <c r="D1296" s="193" t="s">
        <v>3452</v>
      </c>
      <c r="E1296" s="193">
        <v>1</v>
      </c>
      <c r="F1296" s="194">
        <v>226.8</v>
      </c>
      <c r="G1296" s="195">
        <v>226.8</v>
      </c>
      <c r="H1296" s="196">
        <f t="shared" si="40"/>
        <v>0</v>
      </c>
      <c r="I1296" s="197">
        <v>0</v>
      </c>
      <c r="J1296" s="198">
        <f t="shared" si="41"/>
        <v>1</v>
      </c>
      <c r="K1296" s="197">
        <v>226.8</v>
      </c>
      <c r="L1296" s="199" t="s">
        <v>1049</v>
      </c>
    </row>
    <row r="1297" spans="1:12" hidden="1">
      <c r="A1297" s="191">
        <v>1296</v>
      </c>
      <c r="B1297" s="192" t="s">
        <v>1353</v>
      </c>
      <c r="C1297" s="193" t="s">
        <v>3453</v>
      </c>
      <c r="D1297" s="193" t="s">
        <v>3454</v>
      </c>
      <c r="E1297" s="193">
        <v>2</v>
      </c>
      <c r="F1297" s="194">
        <v>207.5</v>
      </c>
      <c r="G1297" s="195">
        <v>415</v>
      </c>
      <c r="H1297" s="196">
        <f t="shared" si="40"/>
        <v>0</v>
      </c>
      <c r="I1297" s="197">
        <v>0</v>
      </c>
      <c r="J1297" s="198">
        <f t="shared" si="41"/>
        <v>2</v>
      </c>
      <c r="K1297" s="197">
        <v>415</v>
      </c>
      <c r="L1297" s="199" t="s">
        <v>1049</v>
      </c>
    </row>
    <row r="1298" spans="1:12" hidden="1">
      <c r="A1298" s="191">
        <v>1297</v>
      </c>
      <c r="B1298" s="192" t="s">
        <v>1356</v>
      </c>
      <c r="C1298" s="193" t="s">
        <v>3455</v>
      </c>
      <c r="D1298" s="193" t="s">
        <v>3456</v>
      </c>
      <c r="E1298" s="193">
        <v>2</v>
      </c>
      <c r="F1298" s="194">
        <v>276.2</v>
      </c>
      <c r="G1298" s="195">
        <v>552.4</v>
      </c>
      <c r="H1298" s="196">
        <f t="shared" si="40"/>
        <v>0</v>
      </c>
      <c r="I1298" s="197">
        <v>0</v>
      </c>
      <c r="J1298" s="198">
        <f t="shared" si="41"/>
        <v>2</v>
      </c>
      <c r="K1298" s="197">
        <v>552.4</v>
      </c>
      <c r="L1298" s="199" t="s">
        <v>1049</v>
      </c>
    </row>
    <row r="1299" spans="1:12" hidden="1">
      <c r="A1299" s="191">
        <v>1298</v>
      </c>
      <c r="B1299" s="192" t="s">
        <v>1359</v>
      </c>
      <c r="C1299" s="193" t="s">
        <v>3457</v>
      </c>
      <c r="D1299" s="193" t="s">
        <v>3458</v>
      </c>
      <c r="E1299" s="193">
        <v>2</v>
      </c>
      <c r="F1299" s="194">
        <v>256.39999999999998</v>
      </c>
      <c r="G1299" s="195">
        <v>512.79999999999995</v>
      </c>
      <c r="H1299" s="196">
        <f t="shared" si="40"/>
        <v>0</v>
      </c>
      <c r="I1299" s="197">
        <v>0</v>
      </c>
      <c r="J1299" s="198">
        <f t="shared" si="41"/>
        <v>2</v>
      </c>
      <c r="K1299" s="197">
        <v>512.79999999999995</v>
      </c>
      <c r="L1299" s="199" t="s">
        <v>1049</v>
      </c>
    </row>
    <row r="1300" spans="1:12" hidden="1">
      <c r="A1300" s="191">
        <v>1299</v>
      </c>
      <c r="B1300" s="192" t="s">
        <v>1362</v>
      </c>
      <c r="C1300" s="193" t="s">
        <v>3459</v>
      </c>
      <c r="D1300" s="193" t="s">
        <v>3460</v>
      </c>
      <c r="E1300" s="193">
        <v>2</v>
      </c>
      <c r="F1300" s="194">
        <v>192.8</v>
      </c>
      <c r="G1300" s="195">
        <v>385.6</v>
      </c>
      <c r="H1300" s="196">
        <f t="shared" si="40"/>
        <v>0</v>
      </c>
      <c r="I1300" s="197">
        <v>0</v>
      </c>
      <c r="J1300" s="198">
        <f t="shared" si="41"/>
        <v>2</v>
      </c>
      <c r="K1300" s="197">
        <v>385.6</v>
      </c>
      <c r="L1300" s="199" t="s">
        <v>1049</v>
      </c>
    </row>
    <row r="1301" spans="1:12" hidden="1">
      <c r="A1301" s="191">
        <v>1300</v>
      </c>
      <c r="B1301" s="192" t="s">
        <v>1365</v>
      </c>
      <c r="C1301" s="193" t="s">
        <v>3461</v>
      </c>
      <c r="D1301" s="193" t="s">
        <v>3462</v>
      </c>
      <c r="E1301" s="193">
        <v>1</v>
      </c>
      <c r="F1301" s="194">
        <v>166.3</v>
      </c>
      <c r="G1301" s="195">
        <v>166.3</v>
      </c>
      <c r="H1301" s="196">
        <f t="shared" si="40"/>
        <v>0</v>
      </c>
      <c r="I1301" s="197">
        <v>0</v>
      </c>
      <c r="J1301" s="198">
        <f t="shared" si="41"/>
        <v>1</v>
      </c>
      <c r="K1301" s="197">
        <v>166.3</v>
      </c>
      <c r="L1301" s="199" t="s">
        <v>1049</v>
      </c>
    </row>
    <row r="1302" spans="1:12" hidden="1">
      <c r="A1302" s="191">
        <v>1301</v>
      </c>
      <c r="B1302" s="192" t="s">
        <v>1368</v>
      </c>
      <c r="C1302" s="193" t="s">
        <v>3463</v>
      </c>
      <c r="D1302" s="193" t="s">
        <v>3464</v>
      </c>
      <c r="E1302" s="193">
        <v>1</v>
      </c>
      <c r="F1302" s="194">
        <v>276.60000000000002</v>
      </c>
      <c r="G1302" s="195">
        <v>276.60000000000002</v>
      </c>
      <c r="H1302" s="196">
        <f t="shared" si="40"/>
        <v>0</v>
      </c>
      <c r="I1302" s="197">
        <v>0</v>
      </c>
      <c r="J1302" s="198">
        <f t="shared" si="41"/>
        <v>1</v>
      </c>
      <c r="K1302" s="197">
        <v>276.60000000000002</v>
      </c>
      <c r="L1302" s="199" t="s">
        <v>1049</v>
      </c>
    </row>
    <row r="1303" spans="1:12" hidden="1">
      <c r="A1303" s="191">
        <v>1302</v>
      </c>
      <c r="B1303" s="192" t="s">
        <v>1371</v>
      </c>
      <c r="C1303" s="193" t="s">
        <v>3465</v>
      </c>
      <c r="D1303" s="193" t="s">
        <v>3466</v>
      </c>
      <c r="E1303" s="193">
        <v>1</v>
      </c>
      <c r="F1303" s="194">
        <v>256.7</v>
      </c>
      <c r="G1303" s="195">
        <v>256.7</v>
      </c>
      <c r="H1303" s="196">
        <f t="shared" si="40"/>
        <v>0</v>
      </c>
      <c r="I1303" s="197">
        <v>0</v>
      </c>
      <c r="J1303" s="198">
        <f t="shared" si="41"/>
        <v>1</v>
      </c>
      <c r="K1303" s="197">
        <v>256.7</v>
      </c>
      <c r="L1303" s="199" t="s">
        <v>1049</v>
      </c>
    </row>
    <row r="1304" spans="1:12" hidden="1">
      <c r="A1304" s="191">
        <v>1303</v>
      </c>
      <c r="B1304" s="192" t="s">
        <v>1374</v>
      </c>
      <c r="C1304" s="193" t="s">
        <v>3467</v>
      </c>
      <c r="D1304" s="193" t="s">
        <v>3468</v>
      </c>
      <c r="E1304" s="193">
        <v>1</v>
      </c>
      <c r="F1304" s="194">
        <v>227.7</v>
      </c>
      <c r="G1304" s="195">
        <v>227.7</v>
      </c>
      <c r="H1304" s="196">
        <f t="shared" si="40"/>
        <v>0</v>
      </c>
      <c r="I1304" s="197">
        <v>0</v>
      </c>
      <c r="J1304" s="198">
        <f t="shared" si="41"/>
        <v>1</v>
      </c>
      <c r="K1304" s="197">
        <v>227.7</v>
      </c>
      <c r="L1304" s="199" t="s">
        <v>1049</v>
      </c>
    </row>
    <row r="1305" spans="1:12" hidden="1">
      <c r="A1305" s="191">
        <v>1304</v>
      </c>
      <c r="B1305" s="192" t="s">
        <v>1377</v>
      </c>
      <c r="C1305" s="193" t="s">
        <v>3469</v>
      </c>
      <c r="D1305" s="193" t="s">
        <v>3470</v>
      </c>
      <c r="E1305" s="193">
        <v>1</v>
      </c>
      <c r="F1305" s="194">
        <v>207.7</v>
      </c>
      <c r="G1305" s="195">
        <v>207.7</v>
      </c>
      <c r="H1305" s="196">
        <f t="shared" si="40"/>
        <v>0</v>
      </c>
      <c r="I1305" s="197">
        <v>0</v>
      </c>
      <c r="J1305" s="198">
        <f t="shared" si="41"/>
        <v>1</v>
      </c>
      <c r="K1305" s="197">
        <v>207.7</v>
      </c>
      <c r="L1305" s="199" t="s">
        <v>1049</v>
      </c>
    </row>
    <row r="1306" spans="1:12" hidden="1">
      <c r="A1306" s="191">
        <v>1305</v>
      </c>
      <c r="B1306" s="192" t="s">
        <v>1380</v>
      </c>
      <c r="C1306" s="193" t="s">
        <v>3471</v>
      </c>
      <c r="D1306" s="193" t="s">
        <v>3472</v>
      </c>
      <c r="E1306" s="193">
        <v>1</v>
      </c>
      <c r="F1306" s="194">
        <v>276.39999999999998</v>
      </c>
      <c r="G1306" s="195">
        <v>276.39999999999998</v>
      </c>
      <c r="H1306" s="196">
        <f t="shared" si="40"/>
        <v>0</v>
      </c>
      <c r="I1306" s="197">
        <v>0</v>
      </c>
      <c r="J1306" s="198">
        <f t="shared" si="41"/>
        <v>1</v>
      </c>
      <c r="K1306" s="197">
        <v>276.39999999999998</v>
      </c>
      <c r="L1306" s="199" t="s">
        <v>1049</v>
      </c>
    </row>
    <row r="1307" spans="1:12" hidden="1">
      <c r="A1307" s="191">
        <v>1306</v>
      </c>
      <c r="B1307" s="192" t="s">
        <v>1383</v>
      </c>
      <c r="C1307" s="193" t="s">
        <v>3473</v>
      </c>
      <c r="D1307" s="193" t="s">
        <v>3474</v>
      </c>
      <c r="E1307" s="193">
        <v>1</v>
      </c>
      <c r="F1307" s="194">
        <v>256.60000000000002</v>
      </c>
      <c r="G1307" s="195">
        <v>256.60000000000002</v>
      </c>
      <c r="H1307" s="196">
        <f t="shared" si="40"/>
        <v>0</v>
      </c>
      <c r="I1307" s="197">
        <v>0</v>
      </c>
      <c r="J1307" s="198">
        <f t="shared" si="41"/>
        <v>1</v>
      </c>
      <c r="K1307" s="197">
        <v>256.60000000000002</v>
      </c>
      <c r="L1307" s="199" t="s">
        <v>1049</v>
      </c>
    </row>
    <row r="1308" spans="1:12" hidden="1">
      <c r="A1308" s="191">
        <v>1307</v>
      </c>
      <c r="B1308" s="192" t="s">
        <v>1386</v>
      </c>
      <c r="C1308" s="193" t="s">
        <v>3475</v>
      </c>
      <c r="D1308" s="193" t="s">
        <v>3476</v>
      </c>
      <c r="E1308" s="193">
        <v>1</v>
      </c>
      <c r="F1308" s="194">
        <v>193.1</v>
      </c>
      <c r="G1308" s="195">
        <v>193.1</v>
      </c>
      <c r="H1308" s="196">
        <f t="shared" si="40"/>
        <v>0</v>
      </c>
      <c r="I1308" s="197">
        <v>0</v>
      </c>
      <c r="J1308" s="198">
        <f t="shared" si="41"/>
        <v>1</v>
      </c>
      <c r="K1308" s="197">
        <v>193.1</v>
      </c>
      <c r="L1308" s="199" t="s">
        <v>1049</v>
      </c>
    </row>
    <row r="1309" spans="1:12" hidden="1">
      <c r="A1309" s="191">
        <v>1308</v>
      </c>
      <c r="B1309" s="192" t="s">
        <v>1389</v>
      </c>
      <c r="C1309" s="193" t="s">
        <v>3477</v>
      </c>
      <c r="D1309" s="193" t="s">
        <v>3478</v>
      </c>
      <c r="E1309" s="193">
        <v>1</v>
      </c>
      <c r="F1309" s="194">
        <v>165.7</v>
      </c>
      <c r="G1309" s="195">
        <v>165.7</v>
      </c>
      <c r="H1309" s="196">
        <f t="shared" si="40"/>
        <v>0</v>
      </c>
      <c r="I1309" s="197">
        <v>0</v>
      </c>
      <c r="J1309" s="198">
        <f t="shared" si="41"/>
        <v>1</v>
      </c>
      <c r="K1309" s="197">
        <v>165.7</v>
      </c>
      <c r="L1309" s="199" t="s">
        <v>1049</v>
      </c>
    </row>
    <row r="1310" spans="1:12" hidden="1">
      <c r="A1310" s="191">
        <v>1309</v>
      </c>
      <c r="B1310" s="192" t="s">
        <v>1392</v>
      </c>
      <c r="C1310" s="193" t="s">
        <v>3479</v>
      </c>
      <c r="D1310" s="193" t="s">
        <v>3480</v>
      </c>
      <c r="E1310" s="193">
        <v>1</v>
      </c>
      <c r="F1310" s="194">
        <v>275.89999999999998</v>
      </c>
      <c r="G1310" s="195">
        <v>275.89999999999998</v>
      </c>
      <c r="H1310" s="196">
        <f t="shared" si="40"/>
        <v>0</v>
      </c>
      <c r="I1310" s="197">
        <v>0</v>
      </c>
      <c r="J1310" s="198">
        <f t="shared" si="41"/>
        <v>1</v>
      </c>
      <c r="K1310" s="197">
        <v>275.89999999999998</v>
      </c>
      <c r="L1310" s="199" t="s">
        <v>1049</v>
      </c>
    </row>
    <row r="1311" spans="1:12" hidden="1">
      <c r="A1311" s="191">
        <v>1310</v>
      </c>
      <c r="B1311" s="192" t="s">
        <v>1395</v>
      </c>
      <c r="C1311" s="193" t="s">
        <v>3481</v>
      </c>
      <c r="D1311" s="193" t="s">
        <v>3482</v>
      </c>
      <c r="E1311" s="193">
        <v>1</v>
      </c>
      <c r="F1311" s="194">
        <v>256.10000000000002</v>
      </c>
      <c r="G1311" s="195">
        <v>256.10000000000002</v>
      </c>
      <c r="H1311" s="196">
        <f t="shared" si="40"/>
        <v>0</v>
      </c>
      <c r="I1311" s="197">
        <v>0</v>
      </c>
      <c r="J1311" s="198">
        <f t="shared" si="41"/>
        <v>1</v>
      </c>
      <c r="K1311" s="197">
        <v>256.10000000000002</v>
      </c>
      <c r="L1311" s="199" t="s">
        <v>1049</v>
      </c>
    </row>
    <row r="1312" spans="1:12" hidden="1">
      <c r="A1312" s="191">
        <v>1311</v>
      </c>
      <c r="B1312" s="192" t="s">
        <v>1398</v>
      </c>
      <c r="C1312" s="193" t="s">
        <v>3483</v>
      </c>
      <c r="D1312" s="193" t="s">
        <v>3484</v>
      </c>
      <c r="E1312" s="193">
        <v>1</v>
      </c>
      <c r="F1312" s="194">
        <v>227</v>
      </c>
      <c r="G1312" s="195">
        <v>227</v>
      </c>
      <c r="H1312" s="196">
        <f t="shared" si="40"/>
        <v>0</v>
      </c>
      <c r="I1312" s="197">
        <v>0</v>
      </c>
      <c r="J1312" s="198">
        <f t="shared" si="41"/>
        <v>1</v>
      </c>
      <c r="K1312" s="197">
        <v>227</v>
      </c>
      <c r="L1312" s="199" t="s">
        <v>1049</v>
      </c>
    </row>
    <row r="1313" spans="1:12" hidden="1">
      <c r="A1313" s="191">
        <v>1312</v>
      </c>
      <c r="B1313" s="192" t="s">
        <v>1401</v>
      </c>
      <c r="C1313" s="193" t="s">
        <v>3485</v>
      </c>
      <c r="D1313" s="193" t="s">
        <v>3486</v>
      </c>
      <c r="E1313" s="193">
        <v>1</v>
      </c>
      <c r="F1313" s="194">
        <v>206.9</v>
      </c>
      <c r="G1313" s="195">
        <v>206.9</v>
      </c>
      <c r="H1313" s="196">
        <f t="shared" si="40"/>
        <v>0</v>
      </c>
      <c r="I1313" s="197">
        <v>0</v>
      </c>
      <c r="J1313" s="198">
        <f t="shared" si="41"/>
        <v>1</v>
      </c>
      <c r="K1313" s="197">
        <v>206.9</v>
      </c>
      <c r="L1313" s="199" t="s">
        <v>1049</v>
      </c>
    </row>
    <row r="1314" spans="1:12" hidden="1">
      <c r="A1314" s="191">
        <v>1313</v>
      </c>
      <c r="B1314" s="192" t="s">
        <v>1404</v>
      </c>
      <c r="C1314" s="193" t="s">
        <v>3487</v>
      </c>
      <c r="D1314" s="193" t="s">
        <v>3488</v>
      </c>
      <c r="E1314" s="193">
        <v>1</v>
      </c>
      <c r="F1314" s="194">
        <v>275.7</v>
      </c>
      <c r="G1314" s="195">
        <v>275.7</v>
      </c>
      <c r="H1314" s="196">
        <f t="shared" si="40"/>
        <v>0</v>
      </c>
      <c r="I1314" s="197">
        <v>0</v>
      </c>
      <c r="J1314" s="198">
        <f t="shared" si="41"/>
        <v>1</v>
      </c>
      <c r="K1314" s="197">
        <v>275.7</v>
      </c>
      <c r="L1314" s="199" t="s">
        <v>1049</v>
      </c>
    </row>
    <row r="1315" spans="1:12" hidden="1">
      <c r="A1315" s="191">
        <v>1314</v>
      </c>
      <c r="B1315" s="192" t="s">
        <v>1407</v>
      </c>
      <c r="C1315" s="193" t="s">
        <v>3489</v>
      </c>
      <c r="D1315" s="193" t="s">
        <v>3490</v>
      </c>
      <c r="E1315" s="193">
        <v>1</v>
      </c>
      <c r="F1315" s="194">
        <v>256</v>
      </c>
      <c r="G1315" s="195">
        <v>256</v>
      </c>
      <c r="H1315" s="196">
        <f t="shared" si="40"/>
        <v>0</v>
      </c>
      <c r="I1315" s="197">
        <v>0</v>
      </c>
      <c r="J1315" s="198">
        <f t="shared" si="41"/>
        <v>1</v>
      </c>
      <c r="K1315" s="197">
        <v>256</v>
      </c>
      <c r="L1315" s="199" t="s">
        <v>1049</v>
      </c>
    </row>
    <row r="1316" spans="1:12" hidden="1">
      <c r="A1316" s="191">
        <v>1315</v>
      </c>
      <c r="B1316" s="192" t="s">
        <v>1410</v>
      </c>
      <c r="C1316" s="193" t="s">
        <v>3491</v>
      </c>
      <c r="D1316" s="193" t="s">
        <v>3492</v>
      </c>
      <c r="E1316" s="193">
        <v>1</v>
      </c>
      <c r="F1316" s="194">
        <v>192.4</v>
      </c>
      <c r="G1316" s="195">
        <v>192.4</v>
      </c>
      <c r="H1316" s="196">
        <f t="shared" si="40"/>
        <v>0</v>
      </c>
      <c r="I1316" s="197">
        <v>0</v>
      </c>
      <c r="J1316" s="198">
        <f t="shared" si="41"/>
        <v>1</v>
      </c>
      <c r="K1316" s="197">
        <v>192.4</v>
      </c>
      <c r="L1316" s="199" t="s">
        <v>1049</v>
      </c>
    </row>
    <row r="1317" spans="1:12" hidden="1">
      <c r="A1317" s="191">
        <v>1316</v>
      </c>
      <c r="B1317" s="192" t="s">
        <v>1413</v>
      </c>
      <c r="C1317" s="193" t="s">
        <v>3493</v>
      </c>
      <c r="D1317" s="193" t="s">
        <v>3494</v>
      </c>
      <c r="E1317" s="193">
        <v>1</v>
      </c>
      <c r="F1317" s="194">
        <v>165.6</v>
      </c>
      <c r="G1317" s="195">
        <v>165.6</v>
      </c>
      <c r="H1317" s="196">
        <f t="shared" si="40"/>
        <v>0</v>
      </c>
      <c r="I1317" s="197">
        <v>0</v>
      </c>
      <c r="J1317" s="198">
        <f t="shared" si="41"/>
        <v>1</v>
      </c>
      <c r="K1317" s="197">
        <v>165.6</v>
      </c>
      <c r="L1317" s="199" t="s">
        <v>1049</v>
      </c>
    </row>
    <row r="1318" spans="1:12" hidden="1">
      <c r="A1318" s="191">
        <v>1317</v>
      </c>
      <c r="B1318" s="192" t="s">
        <v>1416</v>
      </c>
      <c r="C1318" s="193" t="s">
        <v>3495</v>
      </c>
      <c r="D1318" s="193" t="s">
        <v>3496</v>
      </c>
      <c r="E1318" s="193">
        <v>1</v>
      </c>
      <c r="F1318" s="194">
        <v>226.8</v>
      </c>
      <c r="G1318" s="195">
        <v>226.8</v>
      </c>
      <c r="H1318" s="196">
        <f t="shared" si="40"/>
        <v>0</v>
      </c>
      <c r="I1318" s="197">
        <v>0</v>
      </c>
      <c r="J1318" s="198">
        <f t="shared" si="41"/>
        <v>1</v>
      </c>
      <c r="K1318" s="197">
        <v>226.8</v>
      </c>
      <c r="L1318" s="199" t="s">
        <v>1049</v>
      </c>
    </row>
    <row r="1319" spans="1:12" hidden="1">
      <c r="A1319" s="191">
        <v>1318</v>
      </c>
      <c r="B1319" s="192" t="s">
        <v>1419</v>
      </c>
      <c r="C1319" s="193" t="s">
        <v>3497</v>
      </c>
      <c r="D1319" s="193" t="s">
        <v>3498</v>
      </c>
      <c r="E1319" s="193">
        <v>1</v>
      </c>
      <c r="F1319" s="194">
        <v>207.7</v>
      </c>
      <c r="G1319" s="195">
        <v>207.7</v>
      </c>
      <c r="H1319" s="196">
        <f t="shared" si="40"/>
        <v>0</v>
      </c>
      <c r="I1319" s="197">
        <v>0</v>
      </c>
      <c r="J1319" s="198">
        <f t="shared" si="41"/>
        <v>1</v>
      </c>
      <c r="K1319" s="197">
        <v>207.7</v>
      </c>
      <c r="L1319" s="199" t="s">
        <v>1049</v>
      </c>
    </row>
    <row r="1320" spans="1:12" hidden="1">
      <c r="A1320" s="191">
        <v>1319</v>
      </c>
      <c r="B1320" s="192" t="s">
        <v>1422</v>
      </c>
      <c r="C1320" s="193" t="s">
        <v>3499</v>
      </c>
      <c r="D1320" s="193" t="s">
        <v>3500</v>
      </c>
      <c r="E1320" s="193">
        <v>1</v>
      </c>
      <c r="F1320" s="194">
        <v>193.1</v>
      </c>
      <c r="G1320" s="195">
        <v>193.1</v>
      </c>
      <c r="H1320" s="196">
        <f t="shared" si="40"/>
        <v>0</v>
      </c>
      <c r="I1320" s="197">
        <v>0</v>
      </c>
      <c r="J1320" s="198">
        <f t="shared" si="41"/>
        <v>1</v>
      </c>
      <c r="K1320" s="197">
        <v>193.1</v>
      </c>
      <c r="L1320" s="199" t="s">
        <v>1049</v>
      </c>
    </row>
    <row r="1321" spans="1:12" hidden="1">
      <c r="A1321" s="191">
        <v>1320</v>
      </c>
      <c r="B1321" s="192" t="s">
        <v>1425</v>
      </c>
      <c r="C1321" s="193" t="s">
        <v>3501</v>
      </c>
      <c r="D1321" s="193" t="s">
        <v>3502</v>
      </c>
      <c r="E1321" s="193">
        <v>1</v>
      </c>
      <c r="F1321" s="194">
        <v>165.3</v>
      </c>
      <c r="G1321" s="195">
        <v>165.3</v>
      </c>
      <c r="H1321" s="196">
        <f t="shared" si="40"/>
        <v>0</v>
      </c>
      <c r="I1321" s="197">
        <v>0</v>
      </c>
      <c r="J1321" s="198">
        <f t="shared" si="41"/>
        <v>1</v>
      </c>
      <c r="K1321" s="197">
        <v>165.3</v>
      </c>
      <c r="L1321" s="199" t="s">
        <v>1049</v>
      </c>
    </row>
    <row r="1322" spans="1:12" hidden="1">
      <c r="A1322" s="191">
        <v>1321</v>
      </c>
      <c r="B1322" s="192" t="s">
        <v>1428</v>
      </c>
      <c r="C1322" s="193" t="s">
        <v>3503</v>
      </c>
      <c r="D1322" s="193" t="s">
        <v>3504</v>
      </c>
      <c r="E1322" s="193">
        <v>1</v>
      </c>
      <c r="F1322" s="194">
        <v>275.5</v>
      </c>
      <c r="G1322" s="195">
        <v>275.5</v>
      </c>
      <c r="H1322" s="196">
        <f t="shared" si="40"/>
        <v>0</v>
      </c>
      <c r="I1322" s="197">
        <v>0</v>
      </c>
      <c r="J1322" s="198">
        <f t="shared" si="41"/>
        <v>1</v>
      </c>
      <c r="K1322" s="197">
        <v>275.5</v>
      </c>
      <c r="L1322" s="199" t="s">
        <v>1049</v>
      </c>
    </row>
    <row r="1323" spans="1:12" hidden="1">
      <c r="A1323" s="191">
        <v>1322</v>
      </c>
      <c r="B1323" s="192" t="s">
        <v>1431</v>
      </c>
      <c r="C1323" s="193" t="s">
        <v>3505</v>
      </c>
      <c r="D1323" s="193" t="s">
        <v>3506</v>
      </c>
      <c r="E1323" s="193">
        <v>1</v>
      </c>
      <c r="F1323" s="194">
        <v>255.7</v>
      </c>
      <c r="G1323" s="195">
        <v>255.7</v>
      </c>
      <c r="H1323" s="196">
        <f t="shared" si="40"/>
        <v>0</v>
      </c>
      <c r="I1323" s="197">
        <v>0</v>
      </c>
      <c r="J1323" s="198">
        <f t="shared" si="41"/>
        <v>1</v>
      </c>
      <c r="K1323" s="197">
        <v>255.7</v>
      </c>
      <c r="L1323" s="199" t="s">
        <v>1049</v>
      </c>
    </row>
    <row r="1324" spans="1:12" hidden="1">
      <c r="A1324" s="191">
        <v>1323</v>
      </c>
      <c r="B1324" s="192" t="s">
        <v>1434</v>
      </c>
      <c r="C1324" s="193" t="s">
        <v>3507</v>
      </c>
      <c r="D1324" s="193" t="s">
        <v>3508</v>
      </c>
      <c r="E1324" s="193">
        <v>1</v>
      </c>
      <c r="F1324" s="194">
        <v>226.6</v>
      </c>
      <c r="G1324" s="195">
        <v>226.6</v>
      </c>
      <c r="H1324" s="196">
        <f t="shared" si="40"/>
        <v>0</v>
      </c>
      <c r="I1324" s="197">
        <v>0</v>
      </c>
      <c r="J1324" s="198">
        <f t="shared" si="41"/>
        <v>1</v>
      </c>
      <c r="K1324" s="197">
        <v>226.6</v>
      </c>
      <c r="L1324" s="199" t="s">
        <v>1049</v>
      </c>
    </row>
    <row r="1325" spans="1:12" hidden="1">
      <c r="A1325" s="191">
        <v>1324</v>
      </c>
      <c r="B1325" s="192" t="s">
        <v>1437</v>
      </c>
      <c r="C1325" s="193" t="s">
        <v>3509</v>
      </c>
      <c r="D1325" s="193" t="s">
        <v>3510</v>
      </c>
      <c r="E1325" s="193">
        <v>112</v>
      </c>
      <c r="F1325" s="194">
        <v>49</v>
      </c>
      <c r="G1325" s="195">
        <v>5488</v>
      </c>
      <c r="H1325" s="196">
        <f t="shared" si="40"/>
        <v>0</v>
      </c>
      <c r="I1325" s="197">
        <v>0</v>
      </c>
      <c r="J1325" s="198">
        <f t="shared" si="41"/>
        <v>112</v>
      </c>
      <c r="K1325" s="197">
        <v>5488</v>
      </c>
      <c r="L1325" s="200" t="s">
        <v>1488</v>
      </c>
    </row>
    <row r="1326" spans="1:12" hidden="1">
      <c r="A1326" s="191">
        <v>1325</v>
      </c>
      <c r="B1326" s="192" t="s">
        <v>1440</v>
      </c>
      <c r="C1326" s="193" t="s">
        <v>3511</v>
      </c>
      <c r="D1326" s="193" t="s">
        <v>3512</v>
      </c>
      <c r="E1326" s="193">
        <v>112</v>
      </c>
      <c r="F1326" s="194">
        <v>47</v>
      </c>
      <c r="G1326" s="195">
        <v>5264</v>
      </c>
      <c r="H1326" s="196">
        <f t="shared" si="40"/>
        <v>0</v>
      </c>
      <c r="I1326" s="197">
        <v>0</v>
      </c>
      <c r="J1326" s="198">
        <f t="shared" si="41"/>
        <v>112</v>
      </c>
      <c r="K1326" s="197">
        <v>5264</v>
      </c>
      <c r="L1326" s="200" t="s">
        <v>1488</v>
      </c>
    </row>
    <row r="1327" spans="1:12" hidden="1">
      <c r="A1327" s="191">
        <v>1326</v>
      </c>
      <c r="B1327" s="192" t="s">
        <v>1443</v>
      </c>
      <c r="C1327" s="193" t="s">
        <v>3513</v>
      </c>
      <c r="D1327" s="193" t="s">
        <v>3514</v>
      </c>
      <c r="E1327" s="193">
        <v>84</v>
      </c>
      <c r="F1327" s="194">
        <v>70.599999999999994</v>
      </c>
      <c r="G1327" s="195">
        <v>5930.4</v>
      </c>
      <c r="H1327" s="196">
        <f t="shared" si="40"/>
        <v>0</v>
      </c>
      <c r="I1327" s="197">
        <v>0</v>
      </c>
      <c r="J1327" s="198">
        <f t="shared" si="41"/>
        <v>84</v>
      </c>
      <c r="K1327" s="197">
        <v>5930.4</v>
      </c>
      <c r="L1327" s="201" t="s">
        <v>1495</v>
      </c>
    </row>
    <row r="1328" spans="1:12" hidden="1">
      <c r="A1328" s="191">
        <v>1327</v>
      </c>
      <c r="B1328" s="192" t="s">
        <v>1446</v>
      </c>
      <c r="C1328" s="193" t="s">
        <v>3515</v>
      </c>
      <c r="D1328" s="193" t="s">
        <v>3516</v>
      </c>
      <c r="E1328" s="193">
        <v>84</v>
      </c>
      <c r="F1328" s="194">
        <v>23.6</v>
      </c>
      <c r="G1328" s="195">
        <v>1982.4</v>
      </c>
      <c r="H1328" s="196">
        <f t="shared" si="40"/>
        <v>0</v>
      </c>
      <c r="I1328" s="197">
        <v>0</v>
      </c>
      <c r="J1328" s="198">
        <f t="shared" si="41"/>
        <v>84</v>
      </c>
      <c r="K1328" s="197">
        <v>1982.4</v>
      </c>
      <c r="L1328" s="201" t="s">
        <v>1495</v>
      </c>
    </row>
    <row r="1329" spans="1:12" hidden="1">
      <c r="A1329" s="191">
        <v>1328</v>
      </c>
      <c r="B1329" s="192" t="s">
        <v>1449</v>
      </c>
      <c r="C1329" s="193" t="s">
        <v>3517</v>
      </c>
      <c r="D1329" s="193" t="s">
        <v>3518</v>
      </c>
      <c r="E1329" s="193">
        <v>84</v>
      </c>
      <c r="F1329" s="194">
        <v>22.9</v>
      </c>
      <c r="G1329" s="195">
        <v>1923.6</v>
      </c>
      <c r="H1329" s="196">
        <f t="shared" si="40"/>
        <v>0</v>
      </c>
      <c r="I1329" s="197">
        <v>0</v>
      </c>
      <c r="J1329" s="198">
        <f t="shared" si="41"/>
        <v>84</v>
      </c>
      <c r="K1329" s="197">
        <v>1923.6</v>
      </c>
      <c r="L1329" s="201" t="s">
        <v>1495</v>
      </c>
    </row>
    <row r="1330" spans="1:12" hidden="1">
      <c r="A1330" s="191">
        <v>1329</v>
      </c>
      <c r="B1330" s="192" t="s">
        <v>1452</v>
      </c>
      <c r="C1330" s="193" t="s">
        <v>3519</v>
      </c>
      <c r="D1330" s="193" t="s">
        <v>3520</v>
      </c>
      <c r="E1330" s="193">
        <v>1</v>
      </c>
      <c r="F1330" s="194">
        <v>16.8</v>
      </c>
      <c r="G1330" s="195">
        <v>16.8</v>
      </c>
      <c r="H1330" s="196">
        <f t="shared" si="40"/>
        <v>0</v>
      </c>
      <c r="I1330" s="197">
        <v>0</v>
      </c>
      <c r="J1330" s="198">
        <f t="shared" si="41"/>
        <v>1</v>
      </c>
      <c r="K1330" s="197">
        <v>16.8</v>
      </c>
      <c r="L1330" s="201" t="s">
        <v>1495</v>
      </c>
    </row>
    <row r="1331" spans="1:12" hidden="1">
      <c r="A1331" s="191">
        <v>1330</v>
      </c>
      <c r="B1331" s="192" t="s">
        <v>1455</v>
      </c>
      <c r="C1331" s="193" t="s">
        <v>3521</v>
      </c>
      <c r="D1331" s="193" t="s">
        <v>3522</v>
      </c>
      <c r="E1331" s="193">
        <v>3</v>
      </c>
      <c r="F1331" s="194">
        <v>21.8</v>
      </c>
      <c r="G1331" s="195">
        <v>65.400000000000006</v>
      </c>
      <c r="H1331" s="196">
        <f t="shared" si="40"/>
        <v>0</v>
      </c>
      <c r="I1331" s="197">
        <v>0</v>
      </c>
      <c r="J1331" s="198">
        <f t="shared" si="41"/>
        <v>3</v>
      </c>
      <c r="K1331" s="197">
        <v>65.400000000000006</v>
      </c>
      <c r="L1331" s="201" t="s">
        <v>1495</v>
      </c>
    </row>
    <row r="1332" spans="1:12" hidden="1">
      <c r="A1332" s="191">
        <v>1331</v>
      </c>
      <c r="B1332" s="192" t="s">
        <v>1458</v>
      </c>
      <c r="C1332" s="193" t="s">
        <v>3523</v>
      </c>
      <c r="D1332" s="193" t="s">
        <v>3524</v>
      </c>
      <c r="E1332" s="193">
        <v>1</v>
      </c>
      <c r="F1332" s="194">
        <v>6.4</v>
      </c>
      <c r="G1332" s="195">
        <v>6.4</v>
      </c>
      <c r="H1332" s="196">
        <f t="shared" si="40"/>
        <v>0</v>
      </c>
      <c r="I1332" s="197">
        <v>0</v>
      </c>
      <c r="J1332" s="198">
        <f t="shared" si="41"/>
        <v>1</v>
      </c>
      <c r="K1332" s="197">
        <v>6.4</v>
      </c>
      <c r="L1332" s="201" t="s">
        <v>1495</v>
      </c>
    </row>
    <row r="1333" spans="1:12" hidden="1">
      <c r="A1333" s="191">
        <v>1332</v>
      </c>
      <c r="B1333" s="192" t="s">
        <v>1461</v>
      </c>
      <c r="C1333" s="193" t="s">
        <v>3525</v>
      </c>
      <c r="D1333" s="193" t="s">
        <v>3526</v>
      </c>
      <c r="E1333" s="193">
        <v>2</v>
      </c>
      <c r="F1333" s="194">
        <v>17.7</v>
      </c>
      <c r="G1333" s="195">
        <v>35.4</v>
      </c>
      <c r="H1333" s="196">
        <f t="shared" si="40"/>
        <v>0</v>
      </c>
      <c r="I1333" s="197">
        <v>0</v>
      </c>
      <c r="J1333" s="198">
        <f t="shared" si="41"/>
        <v>2</v>
      </c>
      <c r="K1333" s="197">
        <v>35.4</v>
      </c>
      <c r="L1333" s="201" t="s">
        <v>1495</v>
      </c>
    </row>
    <row r="1334" spans="1:12" hidden="1">
      <c r="A1334" s="191">
        <v>1333</v>
      </c>
      <c r="B1334" s="192" t="s">
        <v>1464</v>
      </c>
      <c r="C1334" s="193" t="s">
        <v>3527</v>
      </c>
      <c r="D1334" s="193" t="s">
        <v>3528</v>
      </c>
      <c r="E1334" s="193">
        <v>2</v>
      </c>
      <c r="F1334" s="194">
        <v>10.3</v>
      </c>
      <c r="G1334" s="195">
        <v>20.6</v>
      </c>
      <c r="H1334" s="196">
        <f t="shared" si="40"/>
        <v>0</v>
      </c>
      <c r="I1334" s="197">
        <v>0</v>
      </c>
      <c r="J1334" s="198">
        <f t="shared" si="41"/>
        <v>2</v>
      </c>
      <c r="K1334" s="197">
        <v>20.6</v>
      </c>
      <c r="L1334" s="201" t="s">
        <v>1495</v>
      </c>
    </row>
    <row r="1335" spans="1:12" hidden="1">
      <c r="A1335" s="191">
        <v>1334</v>
      </c>
      <c r="B1335" s="192" t="s">
        <v>1467</v>
      </c>
      <c r="C1335" s="193" t="s">
        <v>3529</v>
      </c>
      <c r="D1335" s="193" t="s">
        <v>3530</v>
      </c>
      <c r="E1335" s="193">
        <v>1</v>
      </c>
      <c r="F1335" s="194">
        <v>14.6</v>
      </c>
      <c r="G1335" s="195">
        <v>14.6</v>
      </c>
      <c r="H1335" s="196">
        <f t="shared" si="40"/>
        <v>0</v>
      </c>
      <c r="I1335" s="197">
        <v>0</v>
      </c>
      <c r="J1335" s="198">
        <f t="shared" si="41"/>
        <v>1</v>
      </c>
      <c r="K1335" s="197">
        <v>14.6</v>
      </c>
      <c r="L1335" s="199" t="s">
        <v>1049</v>
      </c>
    </row>
    <row r="1336" spans="1:12" hidden="1">
      <c r="A1336" s="191">
        <v>1335</v>
      </c>
      <c r="B1336" s="192" t="s">
        <v>1470</v>
      </c>
      <c r="C1336" s="193" t="s">
        <v>3531</v>
      </c>
      <c r="D1336" s="193" t="s">
        <v>3532</v>
      </c>
      <c r="E1336" s="193">
        <v>2</v>
      </c>
      <c r="F1336" s="194">
        <v>21</v>
      </c>
      <c r="G1336" s="195">
        <v>42</v>
      </c>
      <c r="H1336" s="196">
        <f t="shared" si="40"/>
        <v>0</v>
      </c>
      <c r="I1336" s="197">
        <v>0</v>
      </c>
      <c r="J1336" s="198">
        <f t="shared" si="41"/>
        <v>2</v>
      </c>
      <c r="K1336" s="197">
        <v>42</v>
      </c>
      <c r="L1336" s="199" t="s">
        <v>1049</v>
      </c>
    </row>
    <row r="1337" spans="1:12" hidden="1">
      <c r="A1337" s="191">
        <v>1336</v>
      </c>
      <c r="B1337" s="192" t="s">
        <v>1473</v>
      </c>
      <c r="C1337" s="193" t="s">
        <v>3533</v>
      </c>
      <c r="D1337" s="193" t="s">
        <v>3534</v>
      </c>
      <c r="E1337" s="193">
        <v>3</v>
      </c>
      <c r="F1337" s="194">
        <v>16.2</v>
      </c>
      <c r="G1337" s="195">
        <v>48.599999999999994</v>
      </c>
      <c r="H1337" s="196">
        <f t="shared" si="40"/>
        <v>0</v>
      </c>
      <c r="I1337" s="197">
        <v>0</v>
      </c>
      <c r="J1337" s="198">
        <f t="shared" si="41"/>
        <v>3</v>
      </c>
      <c r="K1337" s="197">
        <v>48.599999999999994</v>
      </c>
      <c r="L1337" s="199" t="s">
        <v>1049</v>
      </c>
    </row>
    <row r="1338" spans="1:12" hidden="1">
      <c r="A1338" s="191">
        <v>1337</v>
      </c>
      <c r="B1338" s="192" t="s">
        <v>1476</v>
      </c>
      <c r="C1338" s="193" t="s">
        <v>3535</v>
      </c>
      <c r="D1338" s="193" t="s">
        <v>3536</v>
      </c>
      <c r="E1338" s="193">
        <v>3</v>
      </c>
      <c r="F1338" s="194">
        <v>19.100000000000001</v>
      </c>
      <c r="G1338" s="195">
        <v>57.300000000000004</v>
      </c>
      <c r="H1338" s="196">
        <f t="shared" si="40"/>
        <v>0</v>
      </c>
      <c r="I1338" s="197">
        <v>0</v>
      </c>
      <c r="J1338" s="198">
        <f t="shared" si="41"/>
        <v>3</v>
      </c>
      <c r="K1338" s="197">
        <v>57.300000000000004</v>
      </c>
      <c r="L1338" s="199" t="s">
        <v>1049</v>
      </c>
    </row>
    <row r="1339" spans="1:12" hidden="1">
      <c r="A1339" s="191">
        <v>1338</v>
      </c>
      <c r="B1339" s="192" t="s">
        <v>1479</v>
      </c>
      <c r="C1339" s="193" t="s">
        <v>3537</v>
      </c>
      <c r="D1339" s="193" t="s">
        <v>3538</v>
      </c>
      <c r="E1339" s="193">
        <v>4</v>
      </c>
      <c r="F1339" s="194">
        <v>14</v>
      </c>
      <c r="G1339" s="195">
        <v>56</v>
      </c>
      <c r="H1339" s="196">
        <f t="shared" si="40"/>
        <v>0</v>
      </c>
      <c r="I1339" s="197">
        <v>0</v>
      </c>
      <c r="J1339" s="198">
        <f t="shared" si="41"/>
        <v>4</v>
      </c>
      <c r="K1339" s="197">
        <v>56</v>
      </c>
      <c r="L1339" s="199" t="s">
        <v>1049</v>
      </c>
    </row>
    <row r="1340" spans="1:12" hidden="1">
      <c r="A1340" s="191">
        <v>1339</v>
      </c>
      <c r="B1340" s="192" t="s">
        <v>1482</v>
      </c>
      <c r="C1340" s="193" t="s">
        <v>3539</v>
      </c>
      <c r="D1340" s="193" t="s">
        <v>3540</v>
      </c>
      <c r="E1340" s="193">
        <v>4</v>
      </c>
      <c r="F1340" s="194">
        <v>3.9</v>
      </c>
      <c r="G1340" s="195">
        <v>15.6</v>
      </c>
      <c r="H1340" s="196">
        <f t="shared" si="40"/>
        <v>0</v>
      </c>
      <c r="I1340" s="197">
        <v>0</v>
      </c>
      <c r="J1340" s="198">
        <f t="shared" si="41"/>
        <v>4</v>
      </c>
      <c r="K1340" s="197">
        <v>15.6</v>
      </c>
      <c r="L1340" s="199" t="s">
        <v>1049</v>
      </c>
    </row>
    <row r="1341" spans="1:12" hidden="1">
      <c r="A1341" s="191">
        <v>1340</v>
      </c>
      <c r="B1341" s="192" t="s">
        <v>1485</v>
      </c>
      <c r="C1341" s="193" t="s">
        <v>3541</v>
      </c>
      <c r="D1341" s="193" t="s">
        <v>3542</v>
      </c>
      <c r="E1341" s="193">
        <v>4</v>
      </c>
      <c r="F1341" s="194">
        <v>16.5</v>
      </c>
      <c r="G1341" s="195">
        <v>66</v>
      </c>
      <c r="H1341" s="196">
        <f t="shared" si="40"/>
        <v>0</v>
      </c>
      <c r="I1341" s="197">
        <v>0</v>
      </c>
      <c r="J1341" s="198">
        <f t="shared" si="41"/>
        <v>4</v>
      </c>
      <c r="K1341" s="197">
        <v>66</v>
      </c>
      <c r="L1341" s="199" t="s">
        <v>1049</v>
      </c>
    </row>
    <row r="1342" spans="1:12" hidden="1">
      <c r="A1342" s="191">
        <v>1341</v>
      </c>
      <c r="B1342" s="192" t="s">
        <v>1489</v>
      </c>
      <c r="C1342" s="193" t="s">
        <v>3543</v>
      </c>
      <c r="D1342" s="193" t="s">
        <v>3544</v>
      </c>
      <c r="E1342" s="193">
        <v>4</v>
      </c>
      <c r="F1342" s="194">
        <v>8.1</v>
      </c>
      <c r="G1342" s="195">
        <v>32.4</v>
      </c>
      <c r="H1342" s="196">
        <f t="shared" si="40"/>
        <v>0</v>
      </c>
      <c r="I1342" s="197">
        <v>0</v>
      </c>
      <c r="J1342" s="198">
        <f t="shared" si="41"/>
        <v>4</v>
      </c>
      <c r="K1342" s="197">
        <v>32.4</v>
      </c>
      <c r="L1342" s="199" t="s">
        <v>1049</v>
      </c>
    </row>
    <row r="1343" spans="1:12" hidden="1">
      <c r="A1343" s="191">
        <v>1342</v>
      </c>
      <c r="B1343" s="192" t="s">
        <v>1492</v>
      </c>
      <c r="C1343" s="193" t="s">
        <v>3545</v>
      </c>
      <c r="D1343" s="193" t="s">
        <v>3546</v>
      </c>
      <c r="E1343" s="193">
        <v>2</v>
      </c>
      <c r="F1343" s="194">
        <v>7.6</v>
      </c>
      <c r="G1343" s="195">
        <v>15.2</v>
      </c>
      <c r="H1343" s="196">
        <f t="shared" si="40"/>
        <v>0</v>
      </c>
      <c r="I1343" s="197">
        <v>0</v>
      </c>
      <c r="J1343" s="198">
        <f t="shared" si="41"/>
        <v>2</v>
      </c>
      <c r="K1343" s="197">
        <v>15.2</v>
      </c>
      <c r="L1343" s="199" t="s">
        <v>1049</v>
      </c>
    </row>
    <row r="1344" spans="1:12" hidden="1">
      <c r="A1344" s="191">
        <v>1343</v>
      </c>
      <c r="B1344" s="192" t="s">
        <v>1496</v>
      </c>
      <c r="C1344" s="193" t="s">
        <v>3547</v>
      </c>
      <c r="D1344" s="193" t="s">
        <v>3548</v>
      </c>
      <c r="E1344" s="193">
        <v>1</v>
      </c>
      <c r="F1344" s="194">
        <v>24.2</v>
      </c>
      <c r="G1344" s="195">
        <v>24.2</v>
      </c>
      <c r="H1344" s="196">
        <f t="shared" si="40"/>
        <v>0</v>
      </c>
      <c r="I1344" s="197">
        <v>0</v>
      </c>
      <c r="J1344" s="198">
        <f t="shared" si="41"/>
        <v>1</v>
      </c>
      <c r="K1344" s="197">
        <v>24.2</v>
      </c>
      <c r="L1344" s="199" t="s">
        <v>1049</v>
      </c>
    </row>
    <row r="1345" spans="1:12" hidden="1">
      <c r="A1345" s="191">
        <v>1344</v>
      </c>
      <c r="B1345" s="192" t="s">
        <v>1499</v>
      </c>
      <c r="C1345" s="193" t="s">
        <v>3549</v>
      </c>
      <c r="D1345" s="193" t="s">
        <v>3550</v>
      </c>
      <c r="E1345" s="193">
        <v>2</v>
      </c>
      <c r="F1345" s="194">
        <v>14.1</v>
      </c>
      <c r="G1345" s="195">
        <v>28.2</v>
      </c>
      <c r="H1345" s="196">
        <f t="shared" si="40"/>
        <v>0</v>
      </c>
      <c r="I1345" s="197">
        <v>0</v>
      </c>
      <c r="J1345" s="198">
        <f t="shared" si="41"/>
        <v>2</v>
      </c>
      <c r="K1345" s="197">
        <v>28.2</v>
      </c>
      <c r="L1345" s="199" t="s">
        <v>1049</v>
      </c>
    </row>
    <row r="1346" spans="1:12" hidden="1">
      <c r="A1346" s="191">
        <v>1345</v>
      </c>
      <c r="B1346" s="192" t="s">
        <v>1502</v>
      </c>
      <c r="C1346" s="193" t="s">
        <v>3551</v>
      </c>
      <c r="D1346" s="193" t="s">
        <v>3552</v>
      </c>
      <c r="E1346" s="193">
        <v>2</v>
      </c>
      <c r="F1346" s="194">
        <v>20.100000000000001</v>
      </c>
      <c r="G1346" s="195">
        <v>40.200000000000003</v>
      </c>
      <c r="H1346" s="196">
        <f t="shared" si="40"/>
        <v>0</v>
      </c>
      <c r="I1346" s="197">
        <v>0</v>
      </c>
      <c r="J1346" s="198">
        <f t="shared" si="41"/>
        <v>2</v>
      </c>
      <c r="K1346" s="197">
        <v>40.200000000000003</v>
      </c>
      <c r="L1346" s="199" t="s">
        <v>1049</v>
      </c>
    </row>
    <row r="1347" spans="1:12" hidden="1">
      <c r="A1347" s="191">
        <v>1346</v>
      </c>
      <c r="B1347" s="192" t="s">
        <v>1505</v>
      </c>
      <c r="C1347" s="193" t="s">
        <v>3553</v>
      </c>
      <c r="D1347" s="193" t="s">
        <v>3554</v>
      </c>
      <c r="E1347" s="193">
        <v>2</v>
      </c>
      <c r="F1347" s="194">
        <v>20</v>
      </c>
      <c r="G1347" s="195">
        <v>40</v>
      </c>
      <c r="H1347" s="196">
        <f t="shared" ref="H1347:H1410" si="42">I1347/F1347</f>
        <v>0</v>
      </c>
      <c r="I1347" s="197">
        <v>0</v>
      </c>
      <c r="J1347" s="198">
        <f t="shared" ref="J1347:J1410" si="43">K1347/F1347</f>
        <v>2</v>
      </c>
      <c r="K1347" s="197">
        <v>40</v>
      </c>
      <c r="L1347" s="199" t="s">
        <v>1049</v>
      </c>
    </row>
    <row r="1348" spans="1:12" hidden="1">
      <c r="A1348" s="191">
        <v>1347</v>
      </c>
      <c r="B1348" s="192" t="s">
        <v>1508</v>
      </c>
      <c r="C1348" s="193" t="s">
        <v>3555</v>
      </c>
      <c r="D1348" s="193" t="s">
        <v>3556</v>
      </c>
      <c r="E1348" s="193">
        <v>1</v>
      </c>
      <c r="F1348" s="194">
        <v>33.4</v>
      </c>
      <c r="G1348" s="195">
        <v>33.4</v>
      </c>
      <c r="H1348" s="196">
        <f t="shared" si="42"/>
        <v>0</v>
      </c>
      <c r="I1348" s="197">
        <v>0</v>
      </c>
      <c r="J1348" s="198">
        <f t="shared" si="43"/>
        <v>1</v>
      </c>
      <c r="K1348" s="197">
        <v>33.4</v>
      </c>
      <c r="L1348" s="199" t="s">
        <v>1049</v>
      </c>
    </row>
    <row r="1349" spans="1:12" hidden="1">
      <c r="A1349" s="191">
        <v>1348</v>
      </c>
      <c r="B1349" s="192" t="s">
        <v>1511</v>
      </c>
      <c r="C1349" s="193" t="s">
        <v>3557</v>
      </c>
      <c r="D1349" s="193" t="s">
        <v>3558</v>
      </c>
      <c r="E1349" s="193">
        <v>2</v>
      </c>
      <c r="F1349" s="194">
        <v>29.7</v>
      </c>
      <c r="G1349" s="195">
        <v>59.4</v>
      </c>
      <c r="H1349" s="196">
        <f t="shared" si="42"/>
        <v>0</v>
      </c>
      <c r="I1349" s="197">
        <v>0</v>
      </c>
      <c r="J1349" s="198">
        <f t="shared" si="43"/>
        <v>2</v>
      </c>
      <c r="K1349" s="197">
        <v>59.4</v>
      </c>
      <c r="L1349" s="199" t="s">
        <v>1049</v>
      </c>
    </row>
    <row r="1350" spans="1:12" hidden="1">
      <c r="A1350" s="191">
        <v>1349</v>
      </c>
      <c r="B1350" s="192" t="s">
        <v>1514</v>
      </c>
      <c r="C1350" s="193" t="s">
        <v>3559</v>
      </c>
      <c r="D1350" s="193" t="s">
        <v>3560</v>
      </c>
      <c r="E1350" s="193">
        <v>2</v>
      </c>
      <c r="F1350" s="194">
        <v>25.2</v>
      </c>
      <c r="G1350" s="195">
        <v>50.4</v>
      </c>
      <c r="H1350" s="196">
        <f t="shared" si="42"/>
        <v>0</v>
      </c>
      <c r="I1350" s="197">
        <v>0</v>
      </c>
      <c r="J1350" s="198">
        <f t="shared" si="43"/>
        <v>2</v>
      </c>
      <c r="K1350" s="197">
        <v>50.4</v>
      </c>
      <c r="L1350" s="199" t="s">
        <v>1049</v>
      </c>
    </row>
    <row r="1351" spans="1:12" hidden="1">
      <c r="A1351" s="191">
        <v>1350</v>
      </c>
      <c r="B1351" s="192" t="s">
        <v>1517</v>
      </c>
      <c r="C1351" s="193" t="s">
        <v>3561</v>
      </c>
      <c r="D1351" s="193" t="s">
        <v>3562</v>
      </c>
      <c r="E1351" s="193">
        <v>1</v>
      </c>
      <c r="F1351" s="194">
        <v>26.1</v>
      </c>
      <c r="G1351" s="195">
        <v>26.1</v>
      </c>
      <c r="H1351" s="196">
        <f t="shared" si="42"/>
        <v>0</v>
      </c>
      <c r="I1351" s="197">
        <v>0</v>
      </c>
      <c r="J1351" s="198">
        <f t="shared" si="43"/>
        <v>1</v>
      </c>
      <c r="K1351" s="197">
        <v>26.1</v>
      </c>
      <c r="L1351" s="199" t="s">
        <v>1049</v>
      </c>
    </row>
    <row r="1352" spans="1:12" hidden="1">
      <c r="A1352" s="191">
        <v>1351</v>
      </c>
      <c r="B1352" s="192" t="s">
        <v>1520</v>
      </c>
      <c r="C1352" s="193" t="s">
        <v>3563</v>
      </c>
      <c r="D1352" s="193" t="s">
        <v>3564</v>
      </c>
      <c r="E1352" s="193">
        <v>1</v>
      </c>
      <c r="F1352" s="194">
        <v>17.399999999999999</v>
      </c>
      <c r="G1352" s="195">
        <v>17.399999999999999</v>
      </c>
      <c r="H1352" s="196">
        <f t="shared" si="42"/>
        <v>0</v>
      </c>
      <c r="I1352" s="197">
        <v>0</v>
      </c>
      <c r="J1352" s="198">
        <f t="shared" si="43"/>
        <v>1</v>
      </c>
      <c r="K1352" s="197">
        <v>17.399999999999999</v>
      </c>
      <c r="L1352" s="199" t="s">
        <v>1049</v>
      </c>
    </row>
    <row r="1353" spans="1:12" hidden="1">
      <c r="A1353" s="191">
        <v>1352</v>
      </c>
      <c r="B1353" s="192" t="s">
        <v>337</v>
      </c>
      <c r="C1353" s="193" t="s">
        <v>3565</v>
      </c>
      <c r="D1353" s="193" t="s">
        <v>3566</v>
      </c>
      <c r="E1353" s="193">
        <v>1</v>
      </c>
      <c r="F1353" s="194">
        <v>8.9</v>
      </c>
      <c r="G1353" s="195">
        <v>8.9</v>
      </c>
      <c r="H1353" s="196">
        <f t="shared" si="42"/>
        <v>0</v>
      </c>
      <c r="I1353" s="197">
        <v>0</v>
      </c>
      <c r="J1353" s="198">
        <f t="shared" si="43"/>
        <v>1</v>
      </c>
      <c r="K1353" s="197">
        <v>8.9</v>
      </c>
      <c r="L1353" s="199" t="s">
        <v>1049</v>
      </c>
    </row>
    <row r="1354" spans="1:12" hidden="1">
      <c r="A1354" s="191">
        <v>1353</v>
      </c>
      <c r="B1354" s="192" t="s">
        <v>1525</v>
      </c>
      <c r="C1354" s="193" t="s">
        <v>3567</v>
      </c>
      <c r="D1354" s="193" t="s">
        <v>3568</v>
      </c>
      <c r="E1354" s="193">
        <v>1</v>
      </c>
      <c r="F1354" s="194">
        <v>16.5</v>
      </c>
      <c r="G1354" s="195">
        <v>16.5</v>
      </c>
      <c r="H1354" s="196">
        <f t="shared" si="42"/>
        <v>0</v>
      </c>
      <c r="I1354" s="197">
        <v>0</v>
      </c>
      <c r="J1354" s="198">
        <f t="shared" si="43"/>
        <v>1</v>
      </c>
      <c r="K1354" s="197">
        <v>16.5</v>
      </c>
      <c r="L1354" s="199" t="s">
        <v>1049</v>
      </c>
    </row>
    <row r="1355" spans="1:12" hidden="1">
      <c r="A1355" s="191">
        <v>1354</v>
      </c>
      <c r="B1355" s="192" t="s">
        <v>340</v>
      </c>
      <c r="C1355" s="193" t="s">
        <v>3569</v>
      </c>
      <c r="D1355" s="193" t="s">
        <v>3570</v>
      </c>
      <c r="E1355" s="193">
        <v>2</v>
      </c>
      <c r="F1355" s="194">
        <v>19.399999999999999</v>
      </c>
      <c r="G1355" s="195">
        <v>38.799999999999997</v>
      </c>
      <c r="H1355" s="196">
        <f t="shared" si="42"/>
        <v>0</v>
      </c>
      <c r="I1355" s="197">
        <v>0</v>
      </c>
      <c r="J1355" s="198">
        <f t="shared" si="43"/>
        <v>2</v>
      </c>
      <c r="K1355" s="197">
        <v>38.799999999999997</v>
      </c>
      <c r="L1355" s="199" t="s">
        <v>1049</v>
      </c>
    </row>
    <row r="1356" spans="1:12" hidden="1">
      <c r="A1356" s="191">
        <v>1355</v>
      </c>
      <c r="B1356" s="192" t="s">
        <v>1530</v>
      </c>
      <c r="C1356" s="193" t="s">
        <v>3571</v>
      </c>
      <c r="D1356" s="193" t="s">
        <v>3572</v>
      </c>
      <c r="E1356" s="193">
        <v>1</v>
      </c>
      <c r="F1356" s="194">
        <v>13.7</v>
      </c>
      <c r="G1356" s="195">
        <v>13.7</v>
      </c>
      <c r="H1356" s="196">
        <f t="shared" si="42"/>
        <v>0</v>
      </c>
      <c r="I1356" s="197">
        <v>0</v>
      </c>
      <c r="J1356" s="198">
        <f t="shared" si="43"/>
        <v>1</v>
      </c>
      <c r="K1356" s="197">
        <v>13.7</v>
      </c>
      <c r="L1356" s="199" t="s">
        <v>1049</v>
      </c>
    </row>
    <row r="1357" spans="1:12" hidden="1">
      <c r="A1357" s="191">
        <v>1356</v>
      </c>
      <c r="B1357" s="192" t="s">
        <v>1533</v>
      </c>
      <c r="C1357" s="193" t="s">
        <v>3573</v>
      </c>
      <c r="D1357" s="193" t="s">
        <v>3574</v>
      </c>
      <c r="E1357" s="193">
        <v>1</v>
      </c>
      <c r="F1357" s="194">
        <v>32.4</v>
      </c>
      <c r="G1357" s="195">
        <v>32.4</v>
      </c>
      <c r="H1357" s="196">
        <f t="shared" si="42"/>
        <v>0</v>
      </c>
      <c r="I1357" s="197">
        <v>0</v>
      </c>
      <c r="J1357" s="198">
        <f t="shared" si="43"/>
        <v>1</v>
      </c>
      <c r="K1357" s="197">
        <v>32.4</v>
      </c>
      <c r="L1357" s="199" t="s">
        <v>1049</v>
      </c>
    </row>
    <row r="1358" spans="1:12" hidden="1">
      <c r="A1358" s="191">
        <v>1357</v>
      </c>
      <c r="B1358" s="192" t="s">
        <v>1536</v>
      </c>
      <c r="C1358" s="193" t="s">
        <v>3575</v>
      </c>
      <c r="D1358" s="193" t="s">
        <v>3576</v>
      </c>
      <c r="E1358" s="193">
        <v>1</v>
      </c>
      <c r="F1358" s="194">
        <v>27</v>
      </c>
      <c r="G1358" s="195">
        <v>27</v>
      </c>
      <c r="H1358" s="196">
        <f t="shared" si="42"/>
        <v>0</v>
      </c>
      <c r="I1358" s="197">
        <v>0</v>
      </c>
      <c r="J1358" s="198">
        <f t="shared" si="43"/>
        <v>1</v>
      </c>
      <c r="K1358" s="197">
        <v>27</v>
      </c>
      <c r="L1358" s="199" t="s">
        <v>1049</v>
      </c>
    </row>
    <row r="1359" spans="1:12" hidden="1">
      <c r="A1359" s="191">
        <v>1358</v>
      </c>
      <c r="B1359" s="192" t="s">
        <v>343</v>
      </c>
      <c r="C1359" s="193" t="s">
        <v>3577</v>
      </c>
      <c r="D1359" s="193" t="s">
        <v>3578</v>
      </c>
      <c r="E1359" s="193">
        <v>3</v>
      </c>
      <c r="F1359" s="194">
        <v>20.3</v>
      </c>
      <c r="G1359" s="195">
        <v>60.900000000000006</v>
      </c>
      <c r="H1359" s="196">
        <f t="shared" si="42"/>
        <v>0</v>
      </c>
      <c r="I1359" s="197">
        <v>0</v>
      </c>
      <c r="J1359" s="198">
        <f t="shared" si="43"/>
        <v>3</v>
      </c>
      <c r="K1359" s="197">
        <v>60.900000000000006</v>
      </c>
      <c r="L1359" s="199" t="s">
        <v>1049</v>
      </c>
    </row>
    <row r="1360" spans="1:12" hidden="1">
      <c r="A1360" s="191">
        <v>1359</v>
      </c>
      <c r="B1360" s="192" t="s">
        <v>1541</v>
      </c>
      <c r="C1360" s="193" t="s">
        <v>3579</v>
      </c>
      <c r="D1360" s="193" t="s">
        <v>3580</v>
      </c>
      <c r="E1360" s="193">
        <v>3</v>
      </c>
      <c r="F1360" s="194">
        <v>24</v>
      </c>
      <c r="G1360" s="195">
        <v>72</v>
      </c>
      <c r="H1360" s="196">
        <f t="shared" si="42"/>
        <v>0</v>
      </c>
      <c r="I1360" s="197">
        <v>0</v>
      </c>
      <c r="J1360" s="198">
        <f t="shared" si="43"/>
        <v>3</v>
      </c>
      <c r="K1360" s="197">
        <v>72</v>
      </c>
      <c r="L1360" s="199" t="s">
        <v>1049</v>
      </c>
    </row>
    <row r="1361" spans="1:12" hidden="1">
      <c r="A1361" s="191">
        <v>1360</v>
      </c>
      <c r="B1361" s="192" t="s">
        <v>346</v>
      </c>
      <c r="C1361" s="193" t="s">
        <v>3581</v>
      </c>
      <c r="D1361" s="193" t="s">
        <v>3582</v>
      </c>
      <c r="E1361" s="193">
        <v>1</v>
      </c>
      <c r="F1361" s="194">
        <v>16.600000000000001</v>
      </c>
      <c r="G1361" s="195">
        <v>16.600000000000001</v>
      </c>
      <c r="H1361" s="196">
        <f t="shared" si="42"/>
        <v>0</v>
      </c>
      <c r="I1361" s="197">
        <v>0</v>
      </c>
      <c r="J1361" s="198">
        <f t="shared" si="43"/>
        <v>1</v>
      </c>
      <c r="K1361" s="197">
        <v>16.600000000000001</v>
      </c>
      <c r="L1361" s="199" t="s">
        <v>1049</v>
      </c>
    </row>
    <row r="1362" spans="1:12" hidden="1">
      <c r="A1362" s="191">
        <v>1361</v>
      </c>
      <c r="B1362" s="192" t="s">
        <v>1546</v>
      </c>
      <c r="C1362" s="193" t="s">
        <v>3583</v>
      </c>
      <c r="D1362" s="193" t="s">
        <v>3584</v>
      </c>
      <c r="E1362" s="193">
        <v>1</v>
      </c>
      <c r="F1362" s="194">
        <v>54.4</v>
      </c>
      <c r="G1362" s="195">
        <v>54.4</v>
      </c>
      <c r="H1362" s="196">
        <f t="shared" si="42"/>
        <v>0</v>
      </c>
      <c r="I1362" s="197">
        <v>0</v>
      </c>
      <c r="J1362" s="198">
        <f t="shared" si="43"/>
        <v>1</v>
      </c>
      <c r="K1362" s="197">
        <v>54.4</v>
      </c>
      <c r="L1362" s="200" t="s">
        <v>1012</v>
      </c>
    </row>
    <row r="1363" spans="1:12" hidden="1">
      <c r="A1363" s="191">
        <v>1362</v>
      </c>
      <c r="B1363" s="192" t="s">
        <v>349</v>
      </c>
      <c r="C1363" s="193" t="s">
        <v>3585</v>
      </c>
      <c r="D1363" s="193" t="s">
        <v>3586</v>
      </c>
      <c r="E1363" s="193">
        <v>6</v>
      </c>
      <c r="F1363" s="194">
        <v>18.2</v>
      </c>
      <c r="G1363" s="195">
        <v>109.19999999999999</v>
      </c>
      <c r="H1363" s="196">
        <f t="shared" si="42"/>
        <v>0</v>
      </c>
      <c r="I1363" s="197">
        <v>0</v>
      </c>
      <c r="J1363" s="198">
        <f t="shared" si="43"/>
        <v>6</v>
      </c>
      <c r="K1363" s="197">
        <v>109.19999999999999</v>
      </c>
      <c r="L1363" s="200" t="s">
        <v>1012</v>
      </c>
    </row>
    <row r="1364" spans="1:12" hidden="1">
      <c r="A1364" s="191">
        <v>1363</v>
      </c>
      <c r="B1364" s="192" t="s">
        <v>352</v>
      </c>
      <c r="C1364" s="193" t="s">
        <v>3587</v>
      </c>
      <c r="D1364" s="193" t="s">
        <v>3588</v>
      </c>
      <c r="E1364" s="193">
        <v>6</v>
      </c>
      <c r="F1364" s="194">
        <v>18.100000000000001</v>
      </c>
      <c r="G1364" s="195">
        <v>108.60000000000001</v>
      </c>
      <c r="H1364" s="196">
        <f t="shared" si="42"/>
        <v>0</v>
      </c>
      <c r="I1364" s="197">
        <v>0</v>
      </c>
      <c r="J1364" s="198">
        <f t="shared" si="43"/>
        <v>6</v>
      </c>
      <c r="K1364" s="197">
        <v>108.60000000000001</v>
      </c>
      <c r="L1364" s="200" t="s">
        <v>1012</v>
      </c>
    </row>
    <row r="1365" spans="1:12" hidden="1">
      <c r="A1365" s="191">
        <v>1364</v>
      </c>
      <c r="B1365" s="192" t="s">
        <v>355</v>
      </c>
      <c r="C1365" s="193" t="s">
        <v>3589</v>
      </c>
      <c r="D1365" s="193" t="s">
        <v>3590</v>
      </c>
      <c r="E1365" s="193">
        <v>4</v>
      </c>
      <c r="F1365" s="194">
        <v>26.2</v>
      </c>
      <c r="G1365" s="195">
        <v>104.8</v>
      </c>
      <c r="H1365" s="196">
        <f t="shared" si="42"/>
        <v>0</v>
      </c>
      <c r="I1365" s="197">
        <v>0</v>
      </c>
      <c r="J1365" s="198">
        <f t="shared" si="43"/>
        <v>4</v>
      </c>
      <c r="K1365" s="197">
        <v>104.8</v>
      </c>
      <c r="L1365" s="200" t="s">
        <v>1012</v>
      </c>
    </row>
    <row r="1366" spans="1:12" hidden="1">
      <c r="A1366" s="191">
        <v>1365</v>
      </c>
      <c r="B1366" s="192" t="s">
        <v>358</v>
      </c>
      <c r="C1366" s="193" t="s">
        <v>3591</v>
      </c>
      <c r="D1366" s="193" t="s">
        <v>3592</v>
      </c>
      <c r="E1366" s="193">
        <v>1</v>
      </c>
      <c r="F1366" s="194">
        <v>13.6</v>
      </c>
      <c r="G1366" s="195">
        <v>13.6</v>
      </c>
      <c r="H1366" s="196">
        <f t="shared" si="42"/>
        <v>0</v>
      </c>
      <c r="I1366" s="197">
        <v>0</v>
      </c>
      <c r="J1366" s="198">
        <f t="shared" si="43"/>
        <v>1</v>
      </c>
      <c r="K1366" s="197">
        <v>13.6</v>
      </c>
      <c r="L1366" s="200" t="s">
        <v>1012</v>
      </c>
    </row>
    <row r="1367" spans="1:12" hidden="1">
      <c r="A1367" s="191">
        <v>1366</v>
      </c>
      <c r="B1367" s="192" t="s">
        <v>361</v>
      </c>
      <c r="C1367" s="193" t="s">
        <v>3593</v>
      </c>
      <c r="D1367" s="193" t="s">
        <v>3594</v>
      </c>
      <c r="E1367" s="193">
        <v>4</v>
      </c>
      <c r="F1367" s="194">
        <v>16.600000000000001</v>
      </c>
      <c r="G1367" s="195">
        <v>66.400000000000006</v>
      </c>
      <c r="H1367" s="196">
        <f t="shared" si="42"/>
        <v>0</v>
      </c>
      <c r="I1367" s="197">
        <v>0</v>
      </c>
      <c r="J1367" s="198">
        <f t="shared" si="43"/>
        <v>4</v>
      </c>
      <c r="K1367" s="197">
        <v>66.400000000000006</v>
      </c>
      <c r="L1367" s="200" t="s">
        <v>1012</v>
      </c>
    </row>
    <row r="1368" spans="1:12" hidden="1">
      <c r="A1368" s="191">
        <v>1367</v>
      </c>
      <c r="B1368" s="192" t="s">
        <v>1559</v>
      </c>
      <c r="C1368" s="193" t="s">
        <v>3595</v>
      </c>
      <c r="D1368" s="193" t="s">
        <v>3596</v>
      </c>
      <c r="E1368" s="193">
        <v>4</v>
      </c>
      <c r="F1368" s="194">
        <v>16.600000000000001</v>
      </c>
      <c r="G1368" s="195">
        <v>66.400000000000006</v>
      </c>
      <c r="H1368" s="196">
        <f t="shared" si="42"/>
        <v>0</v>
      </c>
      <c r="I1368" s="197">
        <v>0</v>
      </c>
      <c r="J1368" s="198">
        <f t="shared" si="43"/>
        <v>4</v>
      </c>
      <c r="K1368" s="197">
        <v>66.400000000000006</v>
      </c>
      <c r="L1368" s="200" t="s">
        <v>1012</v>
      </c>
    </row>
    <row r="1369" spans="1:12" hidden="1">
      <c r="A1369" s="191">
        <v>1368</v>
      </c>
      <c r="B1369" s="192" t="s">
        <v>1562</v>
      </c>
      <c r="C1369" s="193" t="s">
        <v>3597</v>
      </c>
      <c r="D1369" s="193" t="s">
        <v>3598</v>
      </c>
      <c r="E1369" s="193">
        <v>1</v>
      </c>
      <c r="F1369" s="194">
        <v>43.1</v>
      </c>
      <c r="G1369" s="195">
        <v>43.1</v>
      </c>
      <c r="H1369" s="196">
        <f t="shared" si="42"/>
        <v>0</v>
      </c>
      <c r="I1369" s="197">
        <v>0</v>
      </c>
      <c r="J1369" s="198">
        <f t="shared" si="43"/>
        <v>1</v>
      </c>
      <c r="K1369" s="197">
        <v>43.1</v>
      </c>
      <c r="L1369" s="200" t="s">
        <v>1012</v>
      </c>
    </row>
    <row r="1370" spans="1:12" hidden="1">
      <c r="A1370" s="191">
        <v>1369</v>
      </c>
      <c r="B1370" s="192" t="s">
        <v>1565</v>
      </c>
      <c r="C1370" s="193" t="s">
        <v>3599</v>
      </c>
      <c r="D1370" s="193" t="s">
        <v>3600</v>
      </c>
      <c r="E1370" s="193">
        <v>3</v>
      </c>
      <c r="F1370" s="194">
        <v>28.1</v>
      </c>
      <c r="G1370" s="195">
        <v>84.300000000000011</v>
      </c>
      <c r="H1370" s="196">
        <f t="shared" si="42"/>
        <v>0</v>
      </c>
      <c r="I1370" s="197">
        <v>0</v>
      </c>
      <c r="J1370" s="198">
        <f t="shared" si="43"/>
        <v>3.0000000000000004</v>
      </c>
      <c r="K1370" s="197">
        <v>84.300000000000011</v>
      </c>
      <c r="L1370" s="200" t="s">
        <v>1012</v>
      </c>
    </row>
    <row r="1371" spans="1:12" hidden="1">
      <c r="A1371" s="191">
        <v>1370</v>
      </c>
      <c r="B1371" s="192" t="s">
        <v>1568</v>
      </c>
      <c r="C1371" s="193" t="s">
        <v>3601</v>
      </c>
      <c r="D1371" s="193" t="s">
        <v>3602</v>
      </c>
      <c r="E1371" s="193">
        <v>4</v>
      </c>
      <c r="F1371" s="194">
        <v>5.0999999999999996</v>
      </c>
      <c r="G1371" s="195">
        <v>20.399999999999999</v>
      </c>
      <c r="H1371" s="196">
        <f t="shared" si="42"/>
        <v>0</v>
      </c>
      <c r="I1371" s="197">
        <v>0</v>
      </c>
      <c r="J1371" s="198">
        <f t="shared" si="43"/>
        <v>4</v>
      </c>
      <c r="K1371" s="197">
        <v>20.399999999999999</v>
      </c>
      <c r="L1371" s="200" t="s">
        <v>1012</v>
      </c>
    </row>
    <row r="1372" spans="1:12" hidden="1">
      <c r="A1372" s="191">
        <v>1371</v>
      </c>
      <c r="B1372" s="192" t="s">
        <v>1571</v>
      </c>
      <c r="C1372" s="193" t="s">
        <v>3603</v>
      </c>
      <c r="D1372" s="193" t="s">
        <v>3604</v>
      </c>
      <c r="E1372" s="193">
        <v>1</v>
      </c>
      <c r="F1372" s="194">
        <v>25.4</v>
      </c>
      <c r="G1372" s="195">
        <v>25.4</v>
      </c>
      <c r="H1372" s="196">
        <f t="shared" si="42"/>
        <v>0</v>
      </c>
      <c r="I1372" s="197">
        <v>0</v>
      </c>
      <c r="J1372" s="198">
        <f t="shared" si="43"/>
        <v>1</v>
      </c>
      <c r="K1372" s="197">
        <v>25.4</v>
      </c>
      <c r="L1372" s="200" t="s">
        <v>1012</v>
      </c>
    </row>
    <row r="1373" spans="1:12" hidden="1">
      <c r="A1373" s="191">
        <v>1372</v>
      </c>
      <c r="B1373" s="192" t="s">
        <v>1574</v>
      </c>
      <c r="C1373" s="193" t="s">
        <v>3605</v>
      </c>
      <c r="D1373" s="193" t="s">
        <v>3606</v>
      </c>
      <c r="E1373" s="193">
        <v>1</v>
      </c>
      <c r="F1373" s="194">
        <v>13.9</v>
      </c>
      <c r="G1373" s="195">
        <v>13.9</v>
      </c>
      <c r="H1373" s="196">
        <f t="shared" si="42"/>
        <v>0</v>
      </c>
      <c r="I1373" s="197">
        <v>0</v>
      </c>
      <c r="J1373" s="198">
        <f t="shared" si="43"/>
        <v>1</v>
      </c>
      <c r="K1373" s="197">
        <v>13.9</v>
      </c>
      <c r="L1373" s="200" t="s">
        <v>1012</v>
      </c>
    </row>
    <row r="1374" spans="1:12" hidden="1">
      <c r="A1374" s="191">
        <v>1373</v>
      </c>
      <c r="B1374" s="192" t="s">
        <v>1577</v>
      </c>
      <c r="C1374" s="193" t="s">
        <v>3607</v>
      </c>
      <c r="D1374" s="193" t="s">
        <v>3608</v>
      </c>
      <c r="E1374" s="193">
        <v>1</v>
      </c>
      <c r="F1374" s="194">
        <v>72.400000000000006</v>
      </c>
      <c r="G1374" s="195">
        <v>72.400000000000006</v>
      </c>
      <c r="H1374" s="196">
        <f t="shared" si="42"/>
        <v>0</v>
      </c>
      <c r="I1374" s="197">
        <v>0</v>
      </c>
      <c r="J1374" s="198">
        <f t="shared" si="43"/>
        <v>1</v>
      </c>
      <c r="K1374" s="197">
        <v>72.400000000000006</v>
      </c>
      <c r="L1374" s="200" t="s">
        <v>1012</v>
      </c>
    </row>
    <row r="1375" spans="1:12" hidden="1">
      <c r="A1375" s="191">
        <v>1374</v>
      </c>
      <c r="B1375" s="192" t="s">
        <v>1580</v>
      </c>
      <c r="C1375" s="193" t="s">
        <v>3609</v>
      </c>
      <c r="D1375" s="193" t="s">
        <v>3610</v>
      </c>
      <c r="E1375" s="193">
        <v>1</v>
      </c>
      <c r="F1375" s="194">
        <v>40.1</v>
      </c>
      <c r="G1375" s="195">
        <v>40.1</v>
      </c>
      <c r="H1375" s="196">
        <f t="shared" si="42"/>
        <v>0</v>
      </c>
      <c r="I1375" s="197">
        <v>0</v>
      </c>
      <c r="J1375" s="198">
        <f t="shared" si="43"/>
        <v>1</v>
      </c>
      <c r="K1375" s="197">
        <v>40.1</v>
      </c>
      <c r="L1375" s="200" t="s">
        <v>1012</v>
      </c>
    </row>
    <row r="1376" spans="1:12" hidden="1">
      <c r="A1376" s="191">
        <v>1375</v>
      </c>
      <c r="B1376" s="192" t="s">
        <v>1583</v>
      </c>
      <c r="C1376" s="193" t="s">
        <v>3611</v>
      </c>
      <c r="D1376" s="193" t="s">
        <v>3612</v>
      </c>
      <c r="E1376" s="193">
        <v>1</v>
      </c>
      <c r="F1376" s="194">
        <v>16.2</v>
      </c>
      <c r="G1376" s="195">
        <v>16.2</v>
      </c>
      <c r="H1376" s="196">
        <f t="shared" si="42"/>
        <v>0</v>
      </c>
      <c r="I1376" s="197">
        <v>0</v>
      </c>
      <c r="J1376" s="198">
        <f t="shared" si="43"/>
        <v>1</v>
      </c>
      <c r="K1376" s="197">
        <v>16.2</v>
      </c>
      <c r="L1376" s="200" t="s">
        <v>1012</v>
      </c>
    </row>
    <row r="1377" spans="1:12" hidden="1">
      <c r="A1377" s="191">
        <v>1376</v>
      </c>
      <c r="B1377" s="192" t="s">
        <v>1586</v>
      </c>
      <c r="C1377" s="193" t="s">
        <v>3613</v>
      </c>
      <c r="D1377" s="193" t="s">
        <v>3614</v>
      </c>
      <c r="E1377" s="193">
        <v>2</v>
      </c>
      <c r="F1377" s="194">
        <v>16.2</v>
      </c>
      <c r="G1377" s="195">
        <v>32.4</v>
      </c>
      <c r="H1377" s="196">
        <f t="shared" si="42"/>
        <v>0</v>
      </c>
      <c r="I1377" s="197">
        <v>0</v>
      </c>
      <c r="J1377" s="198">
        <f t="shared" si="43"/>
        <v>2</v>
      </c>
      <c r="K1377" s="197">
        <v>32.4</v>
      </c>
      <c r="L1377" s="200" t="s">
        <v>1012</v>
      </c>
    </row>
    <row r="1378" spans="1:12" hidden="1">
      <c r="A1378" s="191">
        <v>1377</v>
      </c>
      <c r="B1378" s="192" t="s">
        <v>1589</v>
      </c>
      <c r="C1378" s="193" t="s">
        <v>3615</v>
      </c>
      <c r="D1378" s="193" t="s">
        <v>3616</v>
      </c>
      <c r="E1378" s="193">
        <v>1</v>
      </c>
      <c r="F1378" s="194">
        <v>18.5</v>
      </c>
      <c r="G1378" s="195">
        <v>18.5</v>
      </c>
      <c r="H1378" s="196">
        <f t="shared" si="42"/>
        <v>0</v>
      </c>
      <c r="I1378" s="197">
        <v>0</v>
      </c>
      <c r="J1378" s="198">
        <f t="shared" si="43"/>
        <v>1</v>
      </c>
      <c r="K1378" s="197">
        <v>18.5</v>
      </c>
      <c r="L1378" s="200" t="s">
        <v>1012</v>
      </c>
    </row>
    <row r="1379" spans="1:12" hidden="1">
      <c r="A1379" s="191">
        <v>1378</v>
      </c>
      <c r="B1379" s="192" t="s">
        <v>1592</v>
      </c>
      <c r="C1379" s="193" t="s">
        <v>3617</v>
      </c>
      <c r="D1379" s="193" t="s">
        <v>3618</v>
      </c>
      <c r="E1379" s="193">
        <v>1</v>
      </c>
      <c r="F1379" s="194">
        <v>20.399999999999999</v>
      </c>
      <c r="G1379" s="195">
        <v>20.399999999999999</v>
      </c>
      <c r="H1379" s="196">
        <f t="shared" si="42"/>
        <v>0</v>
      </c>
      <c r="I1379" s="197">
        <v>0</v>
      </c>
      <c r="J1379" s="198">
        <f t="shared" si="43"/>
        <v>1</v>
      </c>
      <c r="K1379" s="197">
        <v>20.399999999999999</v>
      </c>
      <c r="L1379" s="200" t="s">
        <v>1012</v>
      </c>
    </row>
    <row r="1380" spans="1:12" hidden="1">
      <c r="A1380" s="191">
        <v>1379</v>
      </c>
      <c r="B1380" s="192" t="s">
        <v>1595</v>
      </c>
      <c r="C1380" s="193" t="s">
        <v>3619</v>
      </c>
      <c r="D1380" s="193" t="s">
        <v>3620</v>
      </c>
      <c r="E1380" s="193">
        <v>3</v>
      </c>
      <c r="F1380" s="194">
        <v>31.3</v>
      </c>
      <c r="G1380" s="195">
        <v>93.9</v>
      </c>
      <c r="H1380" s="196">
        <f t="shared" si="42"/>
        <v>0</v>
      </c>
      <c r="I1380" s="197">
        <v>0</v>
      </c>
      <c r="J1380" s="198">
        <f t="shared" si="43"/>
        <v>3</v>
      </c>
      <c r="K1380" s="197">
        <v>93.9</v>
      </c>
      <c r="L1380" s="200" t="s">
        <v>1012</v>
      </c>
    </row>
    <row r="1381" spans="1:12" hidden="1">
      <c r="A1381" s="191">
        <v>1380</v>
      </c>
      <c r="B1381" s="192" t="s">
        <v>1598</v>
      </c>
      <c r="C1381" s="193" t="s">
        <v>3621</v>
      </c>
      <c r="D1381" s="193" t="s">
        <v>3622</v>
      </c>
      <c r="E1381" s="193">
        <v>1</v>
      </c>
      <c r="F1381" s="194">
        <v>18.5</v>
      </c>
      <c r="G1381" s="195">
        <v>18.5</v>
      </c>
      <c r="H1381" s="196">
        <f t="shared" si="42"/>
        <v>0</v>
      </c>
      <c r="I1381" s="197">
        <v>0</v>
      </c>
      <c r="J1381" s="198">
        <f t="shared" si="43"/>
        <v>1</v>
      </c>
      <c r="K1381" s="197">
        <v>18.5</v>
      </c>
      <c r="L1381" s="200" t="s">
        <v>1012</v>
      </c>
    </row>
    <row r="1382" spans="1:12" hidden="1">
      <c r="A1382" s="191">
        <v>1381</v>
      </c>
      <c r="B1382" s="192" t="s">
        <v>1601</v>
      </c>
      <c r="C1382" s="193" t="s">
        <v>3623</v>
      </c>
      <c r="D1382" s="193" t="s">
        <v>3624</v>
      </c>
      <c r="E1382" s="193">
        <v>1</v>
      </c>
      <c r="F1382" s="194">
        <v>18</v>
      </c>
      <c r="G1382" s="195">
        <v>18</v>
      </c>
      <c r="H1382" s="196">
        <f t="shared" si="42"/>
        <v>0</v>
      </c>
      <c r="I1382" s="197">
        <v>0</v>
      </c>
      <c r="J1382" s="198">
        <f t="shared" si="43"/>
        <v>1</v>
      </c>
      <c r="K1382" s="197">
        <v>18</v>
      </c>
      <c r="L1382" s="200" t="s">
        <v>1012</v>
      </c>
    </row>
    <row r="1383" spans="1:12" hidden="1">
      <c r="A1383" s="191">
        <v>1382</v>
      </c>
      <c r="B1383" s="192" t="s">
        <v>1604</v>
      </c>
      <c r="C1383" s="193" t="s">
        <v>3625</v>
      </c>
      <c r="D1383" s="193" t="s">
        <v>3626</v>
      </c>
      <c r="E1383" s="193">
        <v>1</v>
      </c>
      <c r="F1383" s="194">
        <v>15.3</v>
      </c>
      <c r="G1383" s="195">
        <v>15.3</v>
      </c>
      <c r="H1383" s="196">
        <f t="shared" si="42"/>
        <v>0</v>
      </c>
      <c r="I1383" s="197">
        <v>0</v>
      </c>
      <c r="J1383" s="198">
        <f t="shared" si="43"/>
        <v>1</v>
      </c>
      <c r="K1383" s="197">
        <v>15.3</v>
      </c>
      <c r="L1383" s="200" t="s">
        <v>1012</v>
      </c>
    </row>
    <row r="1384" spans="1:12" hidden="1">
      <c r="A1384" s="191">
        <v>1383</v>
      </c>
      <c r="B1384" s="192" t="s">
        <v>1607</v>
      </c>
      <c r="C1384" s="193" t="s">
        <v>3627</v>
      </c>
      <c r="D1384" s="193" t="s">
        <v>3628</v>
      </c>
      <c r="E1384" s="193">
        <v>1</v>
      </c>
      <c r="F1384" s="194">
        <v>21.3</v>
      </c>
      <c r="G1384" s="195">
        <v>21.3</v>
      </c>
      <c r="H1384" s="196">
        <f t="shared" si="42"/>
        <v>0</v>
      </c>
      <c r="I1384" s="197">
        <v>0</v>
      </c>
      <c r="J1384" s="198">
        <f t="shared" si="43"/>
        <v>1</v>
      </c>
      <c r="K1384" s="197">
        <v>21.3</v>
      </c>
      <c r="L1384" s="200" t="s">
        <v>1012</v>
      </c>
    </row>
    <row r="1385" spans="1:12" hidden="1">
      <c r="A1385" s="191">
        <v>1384</v>
      </c>
      <c r="B1385" s="192" t="s">
        <v>1610</v>
      </c>
      <c r="C1385" s="193" t="s">
        <v>3629</v>
      </c>
      <c r="D1385" s="193" t="s">
        <v>3630</v>
      </c>
      <c r="E1385" s="193">
        <v>1</v>
      </c>
      <c r="F1385" s="194">
        <v>39.200000000000003</v>
      </c>
      <c r="G1385" s="195">
        <v>39.200000000000003</v>
      </c>
      <c r="H1385" s="196">
        <f t="shared" si="42"/>
        <v>0</v>
      </c>
      <c r="I1385" s="197">
        <v>0</v>
      </c>
      <c r="J1385" s="198">
        <f t="shared" si="43"/>
        <v>1</v>
      </c>
      <c r="K1385" s="197">
        <v>39.200000000000003</v>
      </c>
      <c r="L1385" s="200" t="s">
        <v>1012</v>
      </c>
    </row>
    <row r="1386" spans="1:12" hidden="1">
      <c r="A1386" s="191">
        <v>1385</v>
      </c>
      <c r="B1386" s="192" t="s">
        <v>1613</v>
      </c>
      <c r="C1386" s="193" t="s">
        <v>3631</v>
      </c>
      <c r="D1386" s="193" t="s">
        <v>3632</v>
      </c>
      <c r="E1386" s="193">
        <v>1</v>
      </c>
      <c r="F1386" s="194">
        <v>15</v>
      </c>
      <c r="G1386" s="195">
        <v>15</v>
      </c>
      <c r="H1386" s="196">
        <f t="shared" si="42"/>
        <v>0</v>
      </c>
      <c r="I1386" s="197">
        <v>0</v>
      </c>
      <c r="J1386" s="198">
        <f t="shared" si="43"/>
        <v>1</v>
      </c>
      <c r="K1386" s="197">
        <v>15</v>
      </c>
      <c r="L1386" s="200" t="s">
        <v>1012</v>
      </c>
    </row>
    <row r="1387" spans="1:12" hidden="1">
      <c r="A1387" s="191">
        <v>1386</v>
      </c>
      <c r="B1387" s="192" t="s">
        <v>1616</v>
      </c>
      <c r="C1387" s="193" t="s">
        <v>3633</v>
      </c>
      <c r="D1387" s="193" t="s">
        <v>3634</v>
      </c>
      <c r="E1387" s="193">
        <v>1</v>
      </c>
      <c r="F1387" s="194">
        <v>15</v>
      </c>
      <c r="G1387" s="195">
        <v>15</v>
      </c>
      <c r="H1387" s="196">
        <f t="shared" si="42"/>
        <v>0</v>
      </c>
      <c r="I1387" s="197">
        <v>0</v>
      </c>
      <c r="J1387" s="198">
        <f t="shared" si="43"/>
        <v>1</v>
      </c>
      <c r="K1387" s="197">
        <v>15</v>
      </c>
      <c r="L1387" s="200" t="s">
        <v>1012</v>
      </c>
    </row>
    <row r="1388" spans="1:12" hidden="1">
      <c r="A1388" s="191">
        <v>1387</v>
      </c>
      <c r="B1388" s="192" t="s">
        <v>1619</v>
      </c>
      <c r="C1388" s="193" t="s">
        <v>3635</v>
      </c>
      <c r="D1388" s="193" t="s">
        <v>3636</v>
      </c>
      <c r="E1388" s="193">
        <v>1</v>
      </c>
      <c r="F1388" s="194">
        <v>13.6</v>
      </c>
      <c r="G1388" s="195">
        <v>13.6</v>
      </c>
      <c r="H1388" s="196">
        <f t="shared" si="42"/>
        <v>0</v>
      </c>
      <c r="I1388" s="197">
        <v>0</v>
      </c>
      <c r="J1388" s="198">
        <f t="shared" si="43"/>
        <v>1</v>
      </c>
      <c r="K1388" s="197">
        <v>13.6</v>
      </c>
      <c r="L1388" s="200" t="s">
        <v>1012</v>
      </c>
    </row>
    <row r="1389" spans="1:12" hidden="1">
      <c r="A1389" s="191">
        <v>1388</v>
      </c>
      <c r="B1389" s="192" t="s">
        <v>1622</v>
      </c>
      <c r="C1389" s="193" t="s">
        <v>3637</v>
      </c>
      <c r="D1389" s="193" t="s">
        <v>3638</v>
      </c>
      <c r="E1389" s="193">
        <v>2</v>
      </c>
      <c r="F1389" s="194">
        <v>29.9</v>
      </c>
      <c r="G1389" s="195">
        <v>59.8</v>
      </c>
      <c r="H1389" s="196">
        <f t="shared" si="42"/>
        <v>0</v>
      </c>
      <c r="I1389" s="197">
        <v>0</v>
      </c>
      <c r="J1389" s="198">
        <f t="shared" si="43"/>
        <v>2</v>
      </c>
      <c r="K1389" s="197">
        <v>59.8</v>
      </c>
      <c r="L1389" s="200" t="s">
        <v>1012</v>
      </c>
    </row>
    <row r="1390" spans="1:12" hidden="1">
      <c r="A1390" s="191">
        <v>1389</v>
      </c>
      <c r="B1390" s="192" t="s">
        <v>1625</v>
      </c>
      <c r="C1390" s="193" t="s">
        <v>3639</v>
      </c>
      <c r="D1390" s="193" t="s">
        <v>3640</v>
      </c>
      <c r="E1390" s="193">
        <v>4</v>
      </c>
      <c r="F1390" s="194">
        <v>31.2</v>
      </c>
      <c r="G1390" s="195">
        <v>124.8</v>
      </c>
      <c r="H1390" s="196">
        <f t="shared" si="42"/>
        <v>0</v>
      </c>
      <c r="I1390" s="197">
        <v>0</v>
      </c>
      <c r="J1390" s="198">
        <f t="shared" si="43"/>
        <v>4</v>
      </c>
      <c r="K1390" s="197">
        <v>124.8</v>
      </c>
      <c r="L1390" s="200" t="s">
        <v>1012</v>
      </c>
    </row>
    <row r="1391" spans="1:12" hidden="1">
      <c r="A1391" s="191">
        <v>1390</v>
      </c>
      <c r="B1391" s="192" t="s">
        <v>1628</v>
      </c>
      <c r="C1391" s="193" t="s">
        <v>3641</v>
      </c>
      <c r="D1391" s="193" t="s">
        <v>3642</v>
      </c>
      <c r="E1391" s="193">
        <v>1</v>
      </c>
      <c r="F1391" s="194">
        <v>19.2</v>
      </c>
      <c r="G1391" s="195">
        <v>19.2</v>
      </c>
      <c r="H1391" s="196">
        <f t="shared" si="42"/>
        <v>0</v>
      </c>
      <c r="I1391" s="197">
        <v>0</v>
      </c>
      <c r="J1391" s="198">
        <f t="shared" si="43"/>
        <v>1</v>
      </c>
      <c r="K1391" s="197">
        <v>19.2</v>
      </c>
      <c r="L1391" s="200" t="s">
        <v>1012</v>
      </c>
    </row>
    <row r="1392" spans="1:12" hidden="1">
      <c r="A1392" s="191">
        <v>1391</v>
      </c>
      <c r="B1392" s="192" t="s">
        <v>1631</v>
      </c>
      <c r="C1392" s="193" t="s">
        <v>3643</v>
      </c>
      <c r="D1392" s="193" t="s">
        <v>3644</v>
      </c>
      <c r="E1392" s="193">
        <v>4</v>
      </c>
      <c r="F1392" s="194">
        <v>31.2</v>
      </c>
      <c r="G1392" s="195">
        <v>124.8</v>
      </c>
      <c r="H1392" s="196">
        <f t="shared" si="42"/>
        <v>0</v>
      </c>
      <c r="I1392" s="197">
        <v>0</v>
      </c>
      <c r="J1392" s="198">
        <f t="shared" si="43"/>
        <v>4</v>
      </c>
      <c r="K1392" s="197">
        <v>124.8</v>
      </c>
      <c r="L1392" s="200" t="s">
        <v>1012</v>
      </c>
    </row>
    <row r="1393" spans="1:12" hidden="1">
      <c r="A1393" s="191">
        <v>1392</v>
      </c>
      <c r="B1393" s="192" t="s">
        <v>1634</v>
      </c>
      <c r="C1393" s="193" t="s">
        <v>3645</v>
      </c>
      <c r="D1393" s="193" t="s">
        <v>3646</v>
      </c>
      <c r="E1393" s="193">
        <v>1</v>
      </c>
      <c r="F1393" s="194">
        <v>19.2</v>
      </c>
      <c r="G1393" s="195">
        <v>19.2</v>
      </c>
      <c r="H1393" s="196">
        <f t="shared" si="42"/>
        <v>0</v>
      </c>
      <c r="I1393" s="197">
        <v>0</v>
      </c>
      <c r="J1393" s="198">
        <f t="shared" si="43"/>
        <v>1</v>
      </c>
      <c r="K1393" s="197">
        <v>19.2</v>
      </c>
      <c r="L1393" s="200" t="s">
        <v>1012</v>
      </c>
    </row>
    <row r="1394" spans="1:12" hidden="1">
      <c r="A1394" s="191">
        <v>1393</v>
      </c>
      <c r="B1394" s="192" t="s">
        <v>1637</v>
      </c>
      <c r="C1394" s="193" t="s">
        <v>3647</v>
      </c>
      <c r="D1394" s="193" t="s">
        <v>3648</v>
      </c>
      <c r="E1394" s="193">
        <v>1</v>
      </c>
      <c r="F1394" s="194">
        <v>17.100000000000001</v>
      </c>
      <c r="G1394" s="195">
        <v>17.100000000000001</v>
      </c>
      <c r="H1394" s="196">
        <f t="shared" si="42"/>
        <v>0</v>
      </c>
      <c r="I1394" s="197">
        <v>0</v>
      </c>
      <c r="J1394" s="198">
        <f t="shared" si="43"/>
        <v>1</v>
      </c>
      <c r="K1394" s="197">
        <v>17.100000000000001</v>
      </c>
      <c r="L1394" s="200" t="s">
        <v>1012</v>
      </c>
    </row>
    <row r="1395" spans="1:12" hidden="1">
      <c r="A1395" s="191">
        <v>1394</v>
      </c>
      <c r="B1395" s="192" t="s">
        <v>1640</v>
      </c>
      <c r="C1395" s="193" t="s">
        <v>3649</v>
      </c>
      <c r="D1395" s="193" t="s">
        <v>3650</v>
      </c>
      <c r="E1395" s="193">
        <v>1</v>
      </c>
      <c r="F1395" s="194">
        <v>17.100000000000001</v>
      </c>
      <c r="G1395" s="195">
        <v>17.100000000000001</v>
      </c>
      <c r="H1395" s="196">
        <f t="shared" si="42"/>
        <v>0</v>
      </c>
      <c r="I1395" s="197">
        <v>0</v>
      </c>
      <c r="J1395" s="198">
        <f t="shared" si="43"/>
        <v>1</v>
      </c>
      <c r="K1395" s="197">
        <v>17.100000000000001</v>
      </c>
      <c r="L1395" s="200" t="s">
        <v>1012</v>
      </c>
    </row>
    <row r="1396" spans="1:12" hidden="1">
      <c r="A1396" s="191">
        <v>1395</v>
      </c>
      <c r="B1396" s="192" t="s">
        <v>1643</v>
      </c>
      <c r="C1396" s="193" t="s">
        <v>3651</v>
      </c>
      <c r="D1396" s="193" t="s">
        <v>3652</v>
      </c>
      <c r="E1396" s="193">
        <v>2</v>
      </c>
      <c r="F1396" s="194">
        <v>22.7</v>
      </c>
      <c r="G1396" s="195">
        <v>45.4</v>
      </c>
      <c r="H1396" s="196">
        <f t="shared" si="42"/>
        <v>0</v>
      </c>
      <c r="I1396" s="197">
        <v>0</v>
      </c>
      <c r="J1396" s="198">
        <f t="shared" si="43"/>
        <v>2</v>
      </c>
      <c r="K1396" s="197">
        <v>45.4</v>
      </c>
      <c r="L1396" s="200" t="s">
        <v>1012</v>
      </c>
    </row>
    <row r="1397" spans="1:12" hidden="1">
      <c r="A1397" s="191">
        <v>1396</v>
      </c>
      <c r="B1397" s="192" t="s">
        <v>1646</v>
      </c>
      <c r="C1397" s="193" t="s">
        <v>3653</v>
      </c>
      <c r="D1397" s="193" t="s">
        <v>3654</v>
      </c>
      <c r="E1397" s="193">
        <v>2</v>
      </c>
      <c r="F1397" s="194">
        <v>22.7</v>
      </c>
      <c r="G1397" s="195">
        <v>45.4</v>
      </c>
      <c r="H1397" s="196">
        <f t="shared" si="42"/>
        <v>0</v>
      </c>
      <c r="I1397" s="197">
        <v>0</v>
      </c>
      <c r="J1397" s="198">
        <f t="shared" si="43"/>
        <v>2</v>
      </c>
      <c r="K1397" s="197">
        <v>45.4</v>
      </c>
      <c r="L1397" s="200" t="s">
        <v>1012</v>
      </c>
    </row>
    <row r="1398" spans="1:12" hidden="1">
      <c r="A1398" s="191">
        <v>1397</v>
      </c>
      <c r="B1398" s="192" t="s">
        <v>1649</v>
      </c>
      <c r="C1398" s="193" t="s">
        <v>3655</v>
      </c>
      <c r="D1398" s="193" t="s">
        <v>3656</v>
      </c>
      <c r="E1398" s="193">
        <v>2</v>
      </c>
      <c r="F1398" s="194">
        <v>16.600000000000001</v>
      </c>
      <c r="G1398" s="195">
        <v>33.200000000000003</v>
      </c>
      <c r="H1398" s="196">
        <f t="shared" si="42"/>
        <v>0</v>
      </c>
      <c r="I1398" s="197">
        <v>0</v>
      </c>
      <c r="J1398" s="198">
        <f t="shared" si="43"/>
        <v>2</v>
      </c>
      <c r="K1398" s="197">
        <v>33.200000000000003</v>
      </c>
      <c r="L1398" s="200" t="s">
        <v>1012</v>
      </c>
    </row>
    <row r="1399" spans="1:12" hidden="1">
      <c r="A1399" s="191">
        <v>1398</v>
      </c>
      <c r="B1399" s="192" t="s">
        <v>1652</v>
      </c>
      <c r="C1399" s="193" t="s">
        <v>3657</v>
      </c>
      <c r="D1399" s="193" t="s">
        <v>3658</v>
      </c>
      <c r="E1399" s="193">
        <v>1</v>
      </c>
      <c r="F1399" s="194">
        <v>16.600000000000001</v>
      </c>
      <c r="G1399" s="195">
        <v>16.600000000000001</v>
      </c>
      <c r="H1399" s="196">
        <f t="shared" si="42"/>
        <v>0</v>
      </c>
      <c r="I1399" s="197">
        <v>0</v>
      </c>
      <c r="J1399" s="198">
        <f t="shared" si="43"/>
        <v>1</v>
      </c>
      <c r="K1399" s="197">
        <v>16.600000000000001</v>
      </c>
      <c r="L1399" s="200" t="s">
        <v>1012</v>
      </c>
    </row>
    <row r="1400" spans="1:12" hidden="1">
      <c r="A1400" s="191">
        <v>1399</v>
      </c>
      <c r="B1400" s="192" t="s">
        <v>1655</v>
      </c>
      <c r="C1400" s="193" t="s">
        <v>3659</v>
      </c>
      <c r="D1400" s="193" t="s">
        <v>3660</v>
      </c>
      <c r="E1400" s="193">
        <v>1</v>
      </c>
      <c r="F1400" s="194">
        <v>6.2</v>
      </c>
      <c r="G1400" s="195">
        <v>6.2</v>
      </c>
      <c r="H1400" s="196">
        <f t="shared" si="42"/>
        <v>0</v>
      </c>
      <c r="I1400" s="197">
        <v>0</v>
      </c>
      <c r="J1400" s="198">
        <f t="shared" si="43"/>
        <v>1</v>
      </c>
      <c r="K1400" s="197">
        <v>6.2</v>
      </c>
      <c r="L1400" s="200" t="s">
        <v>1012</v>
      </c>
    </row>
    <row r="1401" spans="1:12" hidden="1">
      <c r="A1401" s="191">
        <v>1400</v>
      </c>
      <c r="B1401" s="192" t="s">
        <v>1658</v>
      </c>
      <c r="C1401" s="193" t="s">
        <v>3661</v>
      </c>
      <c r="D1401" s="193" t="s">
        <v>3662</v>
      </c>
      <c r="E1401" s="193">
        <v>1</v>
      </c>
      <c r="F1401" s="194">
        <v>6.2</v>
      </c>
      <c r="G1401" s="195">
        <v>6.2</v>
      </c>
      <c r="H1401" s="196">
        <f t="shared" si="42"/>
        <v>0</v>
      </c>
      <c r="I1401" s="197">
        <v>0</v>
      </c>
      <c r="J1401" s="198">
        <f t="shared" si="43"/>
        <v>1</v>
      </c>
      <c r="K1401" s="197">
        <v>6.2</v>
      </c>
      <c r="L1401" s="200" t="s">
        <v>1012</v>
      </c>
    </row>
    <row r="1402" spans="1:12" hidden="1">
      <c r="A1402" s="191">
        <v>1401</v>
      </c>
      <c r="B1402" s="192" t="s">
        <v>1661</v>
      </c>
      <c r="C1402" s="193" t="s">
        <v>3663</v>
      </c>
      <c r="D1402" s="193" t="s">
        <v>3664</v>
      </c>
      <c r="E1402" s="193">
        <v>1</v>
      </c>
      <c r="F1402" s="194">
        <v>16.899999999999999</v>
      </c>
      <c r="G1402" s="195">
        <v>16.899999999999999</v>
      </c>
      <c r="H1402" s="196">
        <f t="shared" si="42"/>
        <v>0</v>
      </c>
      <c r="I1402" s="197">
        <v>0</v>
      </c>
      <c r="J1402" s="198">
        <f t="shared" si="43"/>
        <v>1</v>
      </c>
      <c r="K1402" s="197">
        <v>16.899999999999999</v>
      </c>
      <c r="L1402" s="200" t="s">
        <v>1012</v>
      </c>
    </row>
    <row r="1403" spans="1:12" hidden="1">
      <c r="A1403" s="191">
        <v>1402</v>
      </c>
      <c r="B1403" s="192" t="s">
        <v>1664</v>
      </c>
      <c r="C1403" s="193" t="s">
        <v>3665</v>
      </c>
      <c r="D1403" s="193" t="s">
        <v>3666</v>
      </c>
      <c r="E1403" s="193">
        <v>2</v>
      </c>
      <c r="F1403" s="194">
        <v>28.2</v>
      </c>
      <c r="G1403" s="195">
        <v>56.4</v>
      </c>
      <c r="H1403" s="196">
        <f t="shared" si="42"/>
        <v>0</v>
      </c>
      <c r="I1403" s="197">
        <v>0</v>
      </c>
      <c r="J1403" s="198">
        <f t="shared" si="43"/>
        <v>2</v>
      </c>
      <c r="K1403" s="197">
        <v>56.4</v>
      </c>
      <c r="L1403" s="200" t="s">
        <v>1012</v>
      </c>
    </row>
    <row r="1404" spans="1:12" hidden="1">
      <c r="A1404" s="191">
        <v>1403</v>
      </c>
      <c r="B1404" s="192" t="s">
        <v>1667</v>
      </c>
      <c r="C1404" s="193" t="s">
        <v>3667</v>
      </c>
      <c r="D1404" s="193" t="s">
        <v>3668</v>
      </c>
      <c r="E1404" s="193">
        <v>1</v>
      </c>
      <c r="F1404" s="194">
        <v>25.1</v>
      </c>
      <c r="G1404" s="195">
        <v>25.1</v>
      </c>
      <c r="H1404" s="196">
        <f t="shared" si="42"/>
        <v>0</v>
      </c>
      <c r="I1404" s="197">
        <v>0</v>
      </c>
      <c r="J1404" s="198">
        <f t="shared" si="43"/>
        <v>1</v>
      </c>
      <c r="K1404" s="197">
        <v>25.1</v>
      </c>
      <c r="L1404" s="200" t="s">
        <v>1012</v>
      </c>
    </row>
    <row r="1405" spans="1:12" hidden="1">
      <c r="A1405" s="191">
        <v>1404</v>
      </c>
      <c r="B1405" s="192" t="s">
        <v>1670</v>
      </c>
      <c r="C1405" s="193" t="s">
        <v>3669</v>
      </c>
      <c r="D1405" s="193" t="s">
        <v>3670</v>
      </c>
      <c r="E1405" s="193">
        <v>1</v>
      </c>
      <c r="F1405" s="194">
        <v>25.1</v>
      </c>
      <c r="G1405" s="195">
        <v>25.1</v>
      </c>
      <c r="H1405" s="196">
        <f t="shared" si="42"/>
        <v>0</v>
      </c>
      <c r="I1405" s="197">
        <v>0</v>
      </c>
      <c r="J1405" s="198">
        <f t="shared" si="43"/>
        <v>1</v>
      </c>
      <c r="K1405" s="197">
        <v>25.1</v>
      </c>
      <c r="L1405" s="200" t="s">
        <v>1012</v>
      </c>
    </row>
    <row r="1406" spans="1:12" hidden="1">
      <c r="A1406" s="191">
        <v>1405</v>
      </c>
      <c r="B1406" s="192" t="s">
        <v>1673</v>
      </c>
      <c r="C1406" s="193" t="s">
        <v>3671</v>
      </c>
      <c r="D1406" s="193" t="s">
        <v>3672</v>
      </c>
      <c r="E1406" s="193">
        <v>1</v>
      </c>
      <c r="F1406" s="194">
        <v>25.1</v>
      </c>
      <c r="G1406" s="195">
        <v>25.1</v>
      </c>
      <c r="H1406" s="196">
        <f t="shared" si="42"/>
        <v>0</v>
      </c>
      <c r="I1406" s="197">
        <v>0</v>
      </c>
      <c r="J1406" s="198">
        <f t="shared" si="43"/>
        <v>1</v>
      </c>
      <c r="K1406" s="197">
        <v>25.1</v>
      </c>
      <c r="L1406" s="200" t="s">
        <v>1012</v>
      </c>
    </row>
    <row r="1407" spans="1:12" hidden="1">
      <c r="A1407" s="191">
        <v>1406</v>
      </c>
      <c r="B1407" s="192" t="s">
        <v>1676</v>
      </c>
      <c r="C1407" s="193" t="s">
        <v>3673</v>
      </c>
      <c r="D1407" s="193" t="s">
        <v>3674</v>
      </c>
      <c r="E1407" s="193">
        <v>1</v>
      </c>
      <c r="F1407" s="194">
        <v>25.1</v>
      </c>
      <c r="G1407" s="195">
        <v>25.1</v>
      </c>
      <c r="H1407" s="196">
        <f t="shared" si="42"/>
        <v>0</v>
      </c>
      <c r="I1407" s="197">
        <v>0</v>
      </c>
      <c r="J1407" s="198">
        <f t="shared" si="43"/>
        <v>1</v>
      </c>
      <c r="K1407" s="197">
        <v>25.1</v>
      </c>
      <c r="L1407" s="200" t="s">
        <v>1012</v>
      </c>
    </row>
    <row r="1408" spans="1:12" hidden="1">
      <c r="A1408" s="191">
        <v>1407</v>
      </c>
      <c r="B1408" s="192" t="s">
        <v>1679</v>
      </c>
      <c r="C1408" s="193" t="s">
        <v>3675</v>
      </c>
      <c r="D1408" s="193" t="s">
        <v>3676</v>
      </c>
      <c r="E1408" s="193">
        <v>1</v>
      </c>
      <c r="F1408" s="194">
        <v>19.7</v>
      </c>
      <c r="G1408" s="195">
        <v>19.7</v>
      </c>
      <c r="H1408" s="196">
        <f t="shared" si="42"/>
        <v>0</v>
      </c>
      <c r="I1408" s="197">
        <v>0</v>
      </c>
      <c r="J1408" s="198">
        <f t="shared" si="43"/>
        <v>1</v>
      </c>
      <c r="K1408" s="197">
        <v>19.7</v>
      </c>
      <c r="L1408" s="200" t="s">
        <v>1012</v>
      </c>
    </row>
    <row r="1409" spans="1:12" hidden="1">
      <c r="A1409" s="191">
        <v>1408</v>
      </c>
      <c r="B1409" s="192" t="s">
        <v>1682</v>
      </c>
      <c r="C1409" s="193" t="s">
        <v>3677</v>
      </c>
      <c r="D1409" s="193" t="s">
        <v>3678</v>
      </c>
      <c r="E1409" s="193">
        <v>1</v>
      </c>
      <c r="F1409" s="194">
        <v>19.7</v>
      </c>
      <c r="G1409" s="195">
        <v>19.7</v>
      </c>
      <c r="H1409" s="196">
        <f t="shared" si="42"/>
        <v>0</v>
      </c>
      <c r="I1409" s="197">
        <v>0</v>
      </c>
      <c r="J1409" s="198">
        <f t="shared" si="43"/>
        <v>1</v>
      </c>
      <c r="K1409" s="197">
        <v>19.7</v>
      </c>
      <c r="L1409" s="200" t="s">
        <v>1012</v>
      </c>
    </row>
    <row r="1410" spans="1:12" hidden="1">
      <c r="A1410" s="191">
        <v>1409</v>
      </c>
      <c r="B1410" s="192" t="s">
        <v>1685</v>
      </c>
      <c r="C1410" s="193" t="s">
        <v>3679</v>
      </c>
      <c r="D1410" s="193" t="s">
        <v>3680</v>
      </c>
      <c r="E1410" s="193">
        <v>4</v>
      </c>
      <c r="F1410" s="194">
        <v>10.6</v>
      </c>
      <c r="G1410" s="195">
        <v>42.4</v>
      </c>
      <c r="H1410" s="196">
        <f t="shared" si="42"/>
        <v>0</v>
      </c>
      <c r="I1410" s="197">
        <v>0</v>
      </c>
      <c r="J1410" s="198">
        <f t="shared" si="43"/>
        <v>4</v>
      </c>
      <c r="K1410" s="197">
        <v>42.4</v>
      </c>
      <c r="L1410" s="200" t="s">
        <v>1012</v>
      </c>
    </row>
    <row r="1411" spans="1:12" hidden="1">
      <c r="A1411" s="191">
        <v>1410</v>
      </c>
      <c r="B1411" s="192" t="s">
        <v>1688</v>
      </c>
      <c r="C1411" s="193" t="s">
        <v>3681</v>
      </c>
      <c r="D1411" s="193" t="s">
        <v>3682</v>
      </c>
      <c r="E1411" s="193">
        <v>4</v>
      </c>
      <c r="F1411" s="194">
        <v>10.6</v>
      </c>
      <c r="G1411" s="195">
        <v>42.4</v>
      </c>
      <c r="H1411" s="196">
        <f t="shared" ref="H1411:H1474" si="44">I1411/F1411</f>
        <v>0</v>
      </c>
      <c r="I1411" s="197">
        <v>0</v>
      </c>
      <c r="J1411" s="198">
        <f t="shared" ref="J1411:J1474" si="45">K1411/F1411</f>
        <v>4</v>
      </c>
      <c r="K1411" s="197">
        <v>42.4</v>
      </c>
      <c r="L1411" s="200" t="s">
        <v>1012</v>
      </c>
    </row>
    <row r="1412" spans="1:12" hidden="1">
      <c r="A1412" s="191">
        <v>1411</v>
      </c>
      <c r="B1412" s="192" t="s">
        <v>1691</v>
      </c>
      <c r="C1412" s="193" t="s">
        <v>3683</v>
      </c>
      <c r="D1412" s="193" t="s">
        <v>3684</v>
      </c>
      <c r="E1412" s="193">
        <v>56</v>
      </c>
      <c r="F1412" s="194">
        <v>24.3</v>
      </c>
      <c r="G1412" s="195">
        <v>1360.8</v>
      </c>
      <c r="H1412" s="196">
        <f t="shared" si="44"/>
        <v>0</v>
      </c>
      <c r="I1412" s="197">
        <v>0</v>
      </c>
      <c r="J1412" s="198">
        <f t="shared" si="45"/>
        <v>56</v>
      </c>
      <c r="K1412" s="197">
        <v>1360.8</v>
      </c>
      <c r="L1412" s="200" t="s">
        <v>1012</v>
      </c>
    </row>
    <row r="1413" spans="1:12" hidden="1">
      <c r="A1413" s="191">
        <v>1412</v>
      </c>
      <c r="B1413" s="192" t="s">
        <v>1694</v>
      </c>
      <c r="C1413" s="193" t="s">
        <v>3685</v>
      </c>
      <c r="D1413" s="193" t="s">
        <v>3686</v>
      </c>
      <c r="E1413" s="193">
        <v>4</v>
      </c>
      <c r="F1413" s="194">
        <v>1.2</v>
      </c>
      <c r="G1413" s="195">
        <v>4.8</v>
      </c>
      <c r="H1413" s="196">
        <f t="shared" si="44"/>
        <v>0</v>
      </c>
      <c r="I1413" s="197">
        <v>0</v>
      </c>
      <c r="J1413" s="198">
        <f t="shared" si="45"/>
        <v>4</v>
      </c>
      <c r="K1413" s="197">
        <v>4.8</v>
      </c>
      <c r="L1413" s="200" t="s">
        <v>1012</v>
      </c>
    </row>
    <row r="1414" spans="1:12" hidden="1">
      <c r="A1414" s="191">
        <v>1413</v>
      </c>
      <c r="B1414" s="192" t="s">
        <v>1697</v>
      </c>
      <c r="C1414" s="193" t="s">
        <v>3687</v>
      </c>
      <c r="D1414" s="193" t="s">
        <v>3688</v>
      </c>
      <c r="E1414" s="193">
        <v>1</v>
      </c>
      <c r="F1414" s="194">
        <v>21.2</v>
      </c>
      <c r="G1414" s="195">
        <v>21.2</v>
      </c>
      <c r="H1414" s="196">
        <f t="shared" si="44"/>
        <v>0</v>
      </c>
      <c r="I1414" s="197">
        <v>0</v>
      </c>
      <c r="J1414" s="198">
        <f t="shared" si="45"/>
        <v>1</v>
      </c>
      <c r="K1414" s="197">
        <v>21.2</v>
      </c>
      <c r="L1414" s="200" t="s">
        <v>757</v>
      </c>
    </row>
    <row r="1415" spans="1:12" hidden="1">
      <c r="A1415" s="191">
        <v>1414</v>
      </c>
      <c r="B1415" s="192" t="s">
        <v>1700</v>
      </c>
      <c r="C1415" s="193" t="s">
        <v>3689</v>
      </c>
      <c r="D1415" s="193" t="s">
        <v>3690</v>
      </c>
      <c r="E1415" s="193">
        <v>5</v>
      </c>
      <c r="F1415" s="194">
        <v>21.2</v>
      </c>
      <c r="G1415" s="195">
        <v>106</v>
      </c>
      <c r="H1415" s="196">
        <f t="shared" si="44"/>
        <v>0</v>
      </c>
      <c r="I1415" s="197">
        <v>0</v>
      </c>
      <c r="J1415" s="198">
        <f t="shared" si="45"/>
        <v>5</v>
      </c>
      <c r="K1415" s="197">
        <v>106</v>
      </c>
      <c r="L1415" s="200" t="s">
        <v>757</v>
      </c>
    </row>
    <row r="1416" spans="1:12" hidden="1">
      <c r="A1416" s="191">
        <v>1415</v>
      </c>
      <c r="B1416" s="192" t="s">
        <v>1703</v>
      </c>
      <c r="C1416" s="193" t="s">
        <v>3691</v>
      </c>
      <c r="D1416" s="193" t="s">
        <v>3692</v>
      </c>
      <c r="E1416" s="193">
        <v>1</v>
      </c>
      <c r="F1416" s="194">
        <v>20.9</v>
      </c>
      <c r="G1416" s="195">
        <v>20.9</v>
      </c>
      <c r="H1416" s="196">
        <f t="shared" si="44"/>
        <v>0</v>
      </c>
      <c r="I1416" s="197">
        <v>0</v>
      </c>
      <c r="J1416" s="198">
        <f t="shared" si="45"/>
        <v>1</v>
      </c>
      <c r="K1416" s="197">
        <v>20.9</v>
      </c>
      <c r="L1416" s="200" t="s">
        <v>757</v>
      </c>
    </row>
    <row r="1417" spans="1:12" hidden="1">
      <c r="A1417" s="191">
        <v>1416</v>
      </c>
      <c r="B1417" s="192" t="s">
        <v>1706</v>
      </c>
      <c r="C1417" s="193" t="s">
        <v>3693</v>
      </c>
      <c r="D1417" s="193" t="s">
        <v>3694</v>
      </c>
      <c r="E1417" s="193">
        <v>1</v>
      </c>
      <c r="F1417" s="194">
        <v>109</v>
      </c>
      <c r="G1417" s="195">
        <v>109</v>
      </c>
      <c r="H1417" s="196">
        <f t="shared" si="44"/>
        <v>0</v>
      </c>
      <c r="I1417" s="197">
        <v>0</v>
      </c>
      <c r="J1417" s="198">
        <f t="shared" si="45"/>
        <v>1</v>
      </c>
      <c r="K1417" s="197">
        <v>109</v>
      </c>
      <c r="L1417" s="200" t="s">
        <v>757</v>
      </c>
    </row>
    <row r="1418" spans="1:12" hidden="1">
      <c r="A1418" s="191">
        <v>1417</v>
      </c>
      <c r="B1418" s="192" t="s">
        <v>1709</v>
      </c>
      <c r="C1418" s="193" t="s">
        <v>3695</v>
      </c>
      <c r="D1418" s="193" t="s">
        <v>3696</v>
      </c>
      <c r="E1418" s="193">
        <v>5</v>
      </c>
      <c r="F1418" s="194">
        <v>109</v>
      </c>
      <c r="G1418" s="195">
        <v>545</v>
      </c>
      <c r="H1418" s="196">
        <f t="shared" si="44"/>
        <v>2</v>
      </c>
      <c r="I1418" s="197">
        <v>218</v>
      </c>
      <c r="J1418" s="198">
        <f t="shared" si="45"/>
        <v>3</v>
      </c>
      <c r="K1418" s="197">
        <v>327</v>
      </c>
      <c r="L1418" s="200" t="s">
        <v>757</v>
      </c>
    </row>
    <row r="1419" spans="1:12" hidden="1">
      <c r="A1419" s="191">
        <v>1418</v>
      </c>
      <c r="B1419" s="192" t="s">
        <v>364</v>
      </c>
      <c r="C1419" s="193" t="s">
        <v>3697</v>
      </c>
      <c r="D1419" s="193" t="s">
        <v>3698</v>
      </c>
      <c r="E1419" s="193">
        <v>4</v>
      </c>
      <c r="F1419" s="194">
        <v>109.3</v>
      </c>
      <c r="G1419" s="195">
        <v>437.2</v>
      </c>
      <c r="H1419" s="196">
        <f t="shared" si="44"/>
        <v>0</v>
      </c>
      <c r="I1419" s="197">
        <v>0</v>
      </c>
      <c r="J1419" s="198">
        <f t="shared" si="45"/>
        <v>4</v>
      </c>
      <c r="K1419" s="197">
        <v>437.2</v>
      </c>
      <c r="L1419" s="200" t="s">
        <v>757</v>
      </c>
    </row>
    <row r="1420" spans="1:12" hidden="1">
      <c r="A1420" s="191">
        <v>1419</v>
      </c>
      <c r="B1420" s="192" t="s">
        <v>472</v>
      </c>
      <c r="C1420" s="193" t="s">
        <v>3699</v>
      </c>
      <c r="D1420" s="193" t="s">
        <v>3700</v>
      </c>
      <c r="E1420" s="193">
        <v>18</v>
      </c>
      <c r="F1420" s="194">
        <v>108.6</v>
      </c>
      <c r="G1420" s="195">
        <v>1954.8</v>
      </c>
      <c r="H1420" s="196">
        <f t="shared" si="44"/>
        <v>7</v>
      </c>
      <c r="I1420" s="197">
        <v>760.19999999999993</v>
      </c>
      <c r="J1420" s="198">
        <f t="shared" si="45"/>
        <v>11</v>
      </c>
      <c r="K1420" s="197">
        <v>1194.5999999999999</v>
      </c>
      <c r="L1420" s="200" t="s">
        <v>757</v>
      </c>
    </row>
    <row r="1421" spans="1:12" hidden="1">
      <c r="A1421" s="191">
        <v>1420</v>
      </c>
      <c r="B1421" s="192" t="s">
        <v>475</v>
      </c>
      <c r="C1421" s="193" t="s">
        <v>3701</v>
      </c>
      <c r="D1421" s="193" t="s">
        <v>3702</v>
      </c>
      <c r="E1421" s="193">
        <v>12</v>
      </c>
      <c r="F1421" s="194">
        <v>105.1</v>
      </c>
      <c r="G1421" s="195">
        <v>1261.1999999999998</v>
      </c>
      <c r="H1421" s="196">
        <f t="shared" si="44"/>
        <v>4</v>
      </c>
      <c r="I1421" s="197">
        <v>420.4</v>
      </c>
      <c r="J1421" s="198">
        <f t="shared" si="45"/>
        <v>7.9999999999999991</v>
      </c>
      <c r="K1421" s="197">
        <v>840.79999999999984</v>
      </c>
      <c r="L1421" s="200" t="s">
        <v>757</v>
      </c>
    </row>
    <row r="1422" spans="1:12" hidden="1">
      <c r="A1422" s="191">
        <v>1421</v>
      </c>
      <c r="B1422" s="192" t="s">
        <v>184</v>
      </c>
      <c r="C1422" s="193" t="s">
        <v>3703</v>
      </c>
      <c r="D1422" s="193" t="s">
        <v>3704</v>
      </c>
      <c r="E1422" s="193">
        <v>2</v>
      </c>
      <c r="F1422" s="194">
        <v>105.8</v>
      </c>
      <c r="G1422" s="195">
        <v>211.6</v>
      </c>
      <c r="H1422" s="196">
        <f t="shared" si="44"/>
        <v>0</v>
      </c>
      <c r="I1422" s="197">
        <v>0</v>
      </c>
      <c r="J1422" s="198">
        <f t="shared" si="45"/>
        <v>2</v>
      </c>
      <c r="K1422" s="197">
        <v>211.6</v>
      </c>
      <c r="L1422" s="200" t="s">
        <v>757</v>
      </c>
    </row>
    <row r="1423" spans="1:12" hidden="1">
      <c r="A1423" s="191">
        <v>1422</v>
      </c>
      <c r="B1423" s="192" t="s">
        <v>1718</v>
      </c>
      <c r="C1423" s="193" t="s">
        <v>3705</v>
      </c>
      <c r="D1423" s="193" t="s">
        <v>3706</v>
      </c>
      <c r="E1423" s="193">
        <v>42</v>
      </c>
      <c r="F1423" s="194">
        <v>104</v>
      </c>
      <c r="G1423" s="195">
        <v>4368</v>
      </c>
      <c r="H1423" s="196">
        <f t="shared" si="44"/>
        <v>15</v>
      </c>
      <c r="I1423" s="197">
        <v>1560</v>
      </c>
      <c r="J1423" s="198">
        <f t="shared" si="45"/>
        <v>27</v>
      </c>
      <c r="K1423" s="197">
        <v>2808</v>
      </c>
      <c r="L1423" s="200" t="s">
        <v>757</v>
      </c>
    </row>
    <row r="1424" spans="1:12" hidden="1">
      <c r="A1424" s="191">
        <v>1423</v>
      </c>
      <c r="B1424" s="192" t="s">
        <v>187</v>
      </c>
      <c r="C1424" s="193" t="s">
        <v>3707</v>
      </c>
      <c r="D1424" s="193" t="s">
        <v>3708</v>
      </c>
      <c r="E1424" s="193">
        <v>8</v>
      </c>
      <c r="F1424" s="194">
        <v>104.8</v>
      </c>
      <c r="G1424" s="195">
        <v>838.4</v>
      </c>
      <c r="H1424" s="196">
        <f t="shared" si="44"/>
        <v>0</v>
      </c>
      <c r="I1424" s="197">
        <v>0</v>
      </c>
      <c r="J1424" s="198">
        <f t="shared" si="45"/>
        <v>8</v>
      </c>
      <c r="K1424" s="197">
        <v>838.4</v>
      </c>
      <c r="L1424" s="200" t="s">
        <v>757</v>
      </c>
    </row>
    <row r="1425" spans="1:12" hidden="1">
      <c r="A1425" s="191">
        <v>1424</v>
      </c>
      <c r="B1425" s="192" t="s">
        <v>1721</v>
      </c>
      <c r="C1425" s="193" t="s">
        <v>3709</v>
      </c>
      <c r="D1425" s="193" t="s">
        <v>3710</v>
      </c>
      <c r="E1425" s="193">
        <v>1</v>
      </c>
      <c r="F1425" s="194">
        <v>104.4</v>
      </c>
      <c r="G1425" s="195">
        <v>104.4</v>
      </c>
      <c r="H1425" s="196">
        <f t="shared" si="44"/>
        <v>0</v>
      </c>
      <c r="I1425" s="197">
        <v>0</v>
      </c>
      <c r="J1425" s="198">
        <f t="shared" si="45"/>
        <v>1</v>
      </c>
      <c r="K1425" s="197">
        <v>104.4</v>
      </c>
      <c r="L1425" s="200" t="s">
        <v>757</v>
      </c>
    </row>
    <row r="1426" spans="1:12" hidden="1">
      <c r="A1426" s="191">
        <v>1425</v>
      </c>
      <c r="B1426" s="192" t="s">
        <v>190</v>
      </c>
      <c r="C1426" s="193" t="s">
        <v>3711</v>
      </c>
      <c r="D1426" s="193" t="s">
        <v>3712</v>
      </c>
      <c r="E1426" s="193">
        <v>5</v>
      </c>
      <c r="F1426" s="194">
        <v>104.4</v>
      </c>
      <c r="G1426" s="195">
        <v>522</v>
      </c>
      <c r="H1426" s="196">
        <f t="shared" si="44"/>
        <v>3.0000000000000004</v>
      </c>
      <c r="I1426" s="197">
        <v>313.20000000000005</v>
      </c>
      <c r="J1426" s="198">
        <f t="shared" si="45"/>
        <v>1.9999999999999996</v>
      </c>
      <c r="K1426" s="197">
        <v>208.79999999999995</v>
      </c>
      <c r="L1426" s="200" t="s">
        <v>757</v>
      </c>
    </row>
    <row r="1427" spans="1:12" hidden="1">
      <c r="A1427" s="191">
        <v>1426</v>
      </c>
      <c r="B1427" s="192" t="s">
        <v>1724</v>
      </c>
      <c r="C1427" s="193" t="s">
        <v>3713</v>
      </c>
      <c r="D1427" s="193" t="s">
        <v>3714</v>
      </c>
      <c r="E1427" s="193">
        <v>1</v>
      </c>
      <c r="F1427" s="194">
        <v>16.5</v>
      </c>
      <c r="G1427" s="195">
        <v>16.5</v>
      </c>
      <c r="H1427" s="196">
        <f t="shared" si="44"/>
        <v>0</v>
      </c>
      <c r="I1427" s="197">
        <v>0</v>
      </c>
      <c r="J1427" s="198">
        <f t="shared" si="45"/>
        <v>1</v>
      </c>
      <c r="K1427" s="197">
        <v>16.5</v>
      </c>
      <c r="L1427" s="200" t="s">
        <v>757</v>
      </c>
    </row>
    <row r="1428" spans="1:12" hidden="1">
      <c r="A1428" s="191">
        <v>1427</v>
      </c>
      <c r="B1428" s="192" t="s">
        <v>1727</v>
      </c>
      <c r="C1428" s="193" t="s">
        <v>3715</v>
      </c>
      <c r="D1428" s="193" t="s">
        <v>3716</v>
      </c>
      <c r="E1428" s="193">
        <v>1</v>
      </c>
      <c r="F1428" s="194">
        <v>16.8</v>
      </c>
      <c r="G1428" s="195">
        <v>16.8</v>
      </c>
      <c r="H1428" s="196">
        <f t="shared" si="44"/>
        <v>0</v>
      </c>
      <c r="I1428" s="197">
        <v>0</v>
      </c>
      <c r="J1428" s="198">
        <f t="shared" si="45"/>
        <v>1</v>
      </c>
      <c r="K1428" s="197">
        <v>16.8</v>
      </c>
      <c r="L1428" s="200" t="s">
        <v>757</v>
      </c>
    </row>
    <row r="1429" spans="1:12" hidden="1">
      <c r="A1429" s="191">
        <v>1428</v>
      </c>
      <c r="B1429" s="192" t="s">
        <v>193</v>
      </c>
      <c r="C1429" s="193" t="s">
        <v>3717</v>
      </c>
      <c r="D1429" s="193" t="s">
        <v>3718</v>
      </c>
      <c r="E1429" s="193">
        <v>5</v>
      </c>
      <c r="F1429" s="194">
        <v>16.8</v>
      </c>
      <c r="G1429" s="195">
        <v>84</v>
      </c>
      <c r="H1429" s="196">
        <f t="shared" si="44"/>
        <v>0</v>
      </c>
      <c r="I1429" s="197">
        <v>0</v>
      </c>
      <c r="J1429" s="198">
        <f t="shared" si="45"/>
        <v>5</v>
      </c>
      <c r="K1429" s="197">
        <v>84</v>
      </c>
      <c r="L1429" s="200" t="s">
        <v>757</v>
      </c>
    </row>
    <row r="1430" spans="1:12" hidden="1">
      <c r="A1430" s="191">
        <v>1429</v>
      </c>
      <c r="B1430" s="192" t="s">
        <v>196</v>
      </c>
      <c r="C1430" s="193" t="s">
        <v>3719</v>
      </c>
      <c r="D1430" s="193" t="s">
        <v>3720</v>
      </c>
      <c r="E1430" s="193">
        <v>1</v>
      </c>
      <c r="F1430" s="194">
        <v>46.1</v>
      </c>
      <c r="G1430" s="195">
        <v>46.1</v>
      </c>
      <c r="H1430" s="196">
        <f t="shared" si="44"/>
        <v>0</v>
      </c>
      <c r="I1430" s="197">
        <v>0</v>
      </c>
      <c r="J1430" s="198">
        <f t="shared" si="45"/>
        <v>1</v>
      </c>
      <c r="K1430" s="197">
        <v>46.1</v>
      </c>
      <c r="L1430" s="202" t="s">
        <v>634</v>
      </c>
    </row>
    <row r="1431" spans="1:12" hidden="1">
      <c r="A1431" s="191">
        <v>1430</v>
      </c>
      <c r="B1431" s="192" t="s">
        <v>199</v>
      </c>
      <c r="C1431" s="193" t="s">
        <v>3721</v>
      </c>
      <c r="D1431" s="193" t="s">
        <v>3722</v>
      </c>
      <c r="E1431" s="193">
        <v>28</v>
      </c>
      <c r="F1431" s="194">
        <v>1</v>
      </c>
      <c r="G1431" s="195">
        <v>28</v>
      </c>
      <c r="H1431" s="196">
        <f t="shared" si="44"/>
        <v>0</v>
      </c>
      <c r="I1431" s="197">
        <v>0</v>
      </c>
      <c r="J1431" s="198">
        <f t="shared" si="45"/>
        <v>28</v>
      </c>
      <c r="K1431" s="197">
        <v>28</v>
      </c>
      <c r="L1431" s="202" t="s">
        <v>634</v>
      </c>
    </row>
    <row r="1432" spans="1:12" hidden="1">
      <c r="A1432" s="191">
        <v>1431</v>
      </c>
      <c r="B1432" s="192" t="s">
        <v>1730</v>
      </c>
      <c r="C1432" s="193" t="s">
        <v>3723</v>
      </c>
      <c r="D1432" s="193" t="s">
        <v>3724</v>
      </c>
      <c r="E1432" s="193">
        <v>26</v>
      </c>
      <c r="F1432" s="194">
        <v>5.0999999999999996</v>
      </c>
      <c r="G1432" s="195">
        <v>132.6</v>
      </c>
      <c r="H1432" s="196">
        <f t="shared" si="44"/>
        <v>26</v>
      </c>
      <c r="I1432" s="197">
        <v>132.6</v>
      </c>
      <c r="J1432" s="198">
        <f t="shared" si="45"/>
        <v>0</v>
      </c>
      <c r="K1432" s="197">
        <v>0</v>
      </c>
      <c r="L1432" s="202" t="s">
        <v>634</v>
      </c>
    </row>
    <row r="1433" spans="1:12" hidden="1">
      <c r="A1433" s="191">
        <v>1432</v>
      </c>
      <c r="B1433" s="192" t="s">
        <v>202</v>
      </c>
      <c r="C1433" s="193" t="s">
        <v>3725</v>
      </c>
      <c r="D1433" s="193" t="s">
        <v>3726</v>
      </c>
      <c r="E1433" s="193">
        <v>24</v>
      </c>
      <c r="F1433" s="194">
        <v>0.5</v>
      </c>
      <c r="G1433" s="195">
        <v>12</v>
      </c>
      <c r="H1433" s="196">
        <f t="shared" si="44"/>
        <v>0</v>
      </c>
      <c r="I1433" s="197">
        <v>0</v>
      </c>
      <c r="J1433" s="198">
        <f t="shared" si="45"/>
        <v>24</v>
      </c>
      <c r="K1433" s="197">
        <v>12</v>
      </c>
      <c r="L1433" s="200" t="s">
        <v>1012</v>
      </c>
    </row>
    <row r="1434" spans="1:12" hidden="1">
      <c r="A1434" s="191">
        <v>1433</v>
      </c>
      <c r="B1434" s="192" t="s">
        <v>1733</v>
      </c>
      <c r="C1434" s="193" t="s">
        <v>3727</v>
      </c>
      <c r="D1434" s="193" t="s">
        <v>3728</v>
      </c>
      <c r="E1434" s="193">
        <v>7</v>
      </c>
      <c r="F1434" s="194">
        <v>191.7</v>
      </c>
      <c r="G1434" s="195">
        <v>1341.8999999999999</v>
      </c>
      <c r="H1434" s="196">
        <f t="shared" si="44"/>
        <v>2.9999999999999996</v>
      </c>
      <c r="I1434" s="197">
        <v>575.09999999999991</v>
      </c>
      <c r="J1434" s="198">
        <f t="shared" si="45"/>
        <v>4</v>
      </c>
      <c r="K1434" s="197">
        <v>766.8</v>
      </c>
      <c r="L1434" s="199" t="s">
        <v>634</v>
      </c>
    </row>
    <row r="1435" spans="1:12" hidden="1">
      <c r="A1435" s="191">
        <v>1434</v>
      </c>
      <c r="B1435" s="192" t="s">
        <v>1736</v>
      </c>
      <c r="C1435" s="193" t="s">
        <v>3729</v>
      </c>
      <c r="D1435" s="193" t="s">
        <v>3730</v>
      </c>
      <c r="E1435" s="193">
        <v>1</v>
      </c>
      <c r="F1435" s="194">
        <v>191.7</v>
      </c>
      <c r="G1435" s="195">
        <v>191.7</v>
      </c>
      <c r="H1435" s="196">
        <f t="shared" si="44"/>
        <v>1</v>
      </c>
      <c r="I1435" s="197">
        <v>191.7</v>
      </c>
      <c r="J1435" s="198">
        <f t="shared" si="45"/>
        <v>0</v>
      </c>
      <c r="K1435" s="197">
        <v>0</v>
      </c>
      <c r="L1435" s="199" t="s">
        <v>634</v>
      </c>
    </row>
    <row r="1436" spans="1:12" hidden="1">
      <c r="A1436" s="191">
        <v>1435</v>
      </c>
      <c r="B1436" s="192" t="s">
        <v>205</v>
      </c>
      <c r="C1436" s="193" t="s">
        <v>3731</v>
      </c>
      <c r="D1436" s="193" t="s">
        <v>3732</v>
      </c>
      <c r="E1436" s="193">
        <v>4</v>
      </c>
      <c r="F1436" s="194">
        <v>186.4</v>
      </c>
      <c r="G1436" s="195">
        <v>745.6</v>
      </c>
      <c r="H1436" s="196">
        <f t="shared" si="44"/>
        <v>0</v>
      </c>
      <c r="I1436" s="197">
        <v>0</v>
      </c>
      <c r="J1436" s="198">
        <f t="shared" si="45"/>
        <v>4</v>
      </c>
      <c r="K1436" s="197">
        <v>745.6</v>
      </c>
      <c r="L1436" s="199" t="s">
        <v>634</v>
      </c>
    </row>
    <row r="1437" spans="1:12" hidden="1">
      <c r="A1437" s="191">
        <v>1436</v>
      </c>
      <c r="B1437" s="192" t="s">
        <v>1739</v>
      </c>
      <c r="C1437" s="193" t="s">
        <v>3733</v>
      </c>
      <c r="D1437" s="193" t="s">
        <v>3734</v>
      </c>
      <c r="E1437" s="193">
        <v>16</v>
      </c>
      <c r="F1437" s="194">
        <v>185</v>
      </c>
      <c r="G1437" s="195">
        <v>2960</v>
      </c>
      <c r="H1437" s="196">
        <f t="shared" si="44"/>
        <v>8</v>
      </c>
      <c r="I1437" s="197">
        <v>1480</v>
      </c>
      <c r="J1437" s="198">
        <f t="shared" si="45"/>
        <v>8</v>
      </c>
      <c r="K1437" s="197">
        <v>1480</v>
      </c>
      <c r="L1437" s="199" t="s">
        <v>634</v>
      </c>
    </row>
    <row r="1438" spans="1:12" hidden="1">
      <c r="A1438" s="191">
        <v>1437</v>
      </c>
      <c r="B1438" s="192" t="s">
        <v>1742</v>
      </c>
      <c r="C1438" s="193" t="s">
        <v>3735</v>
      </c>
      <c r="D1438" s="193" t="s">
        <v>3736</v>
      </c>
      <c r="E1438" s="193">
        <v>4</v>
      </c>
      <c r="F1438" s="194">
        <v>324.60000000000002</v>
      </c>
      <c r="G1438" s="195">
        <v>1298.4000000000001</v>
      </c>
      <c r="H1438" s="196">
        <f t="shared" si="44"/>
        <v>4</v>
      </c>
      <c r="I1438" s="197">
        <v>1298.4000000000001</v>
      </c>
      <c r="J1438" s="198">
        <f t="shared" si="45"/>
        <v>0</v>
      </c>
      <c r="K1438" s="197">
        <v>0</v>
      </c>
      <c r="L1438" s="199" t="s">
        <v>634</v>
      </c>
    </row>
    <row r="1439" spans="1:12" hidden="1">
      <c r="A1439" s="191">
        <v>1438</v>
      </c>
      <c r="B1439" s="192" t="s">
        <v>1745</v>
      </c>
      <c r="C1439" s="193" t="s">
        <v>3737</v>
      </c>
      <c r="D1439" s="193" t="s">
        <v>3738</v>
      </c>
      <c r="E1439" s="193">
        <v>2</v>
      </c>
      <c r="F1439" s="194">
        <v>314.5</v>
      </c>
      <c r="G1439" s="195">
        <v>629</v>
      </c>
      <c r="H1439" s="196">
        <f t="shared" si="44"/>
        <v>2</v>
      </c>
      <c r="I1439" s="197">
        <v>629</v>
      </c>
      <c r="J1439" s="198">
        <f t="shared" si="45"/>
        <v>0</v>
      </c>
      <c r="K1439" s="197">
        <v>0</v>
      </c>
      <c r="L1439" s="199" t="s">
        <v>634</v>
      </c>
    </row>
    <row r="1440" spans="1:12" hidden="1">
      <c r="A1440" s="191">
        <v>1439</v>
      </c>
      <c r="B1440" s="192" t="s">
        <v>1748</v>
      </c>
      <c r="C1440" s="193" t="s">
        <v>3739</v>
      </c>
      <c r="D1440" s="193" t="s">
        <v>3740</v>
      </c>
      <c r="E1440" s="193">
        <v>6</v>
      </c>
      <c r="F1440" s="194">
        <v>311.5</v>
      </c>
      <c r="G1440" s="195">
        <v>1869</v>
      </c>
      <c r="H1440" s="196">
        <f t="shared" si="44"/>
        <v>5</v>
      </c>
      <c r="I1440" s="197">
        <v>1557.5</v>
      </c>
      <c r="J1440" s="198">
        <f t="shared" si="45"/>
        <v>1</v>
      </c>
      <c r="K1440" s="197">
        <v>311.5</v>
      </c>
      <c r="L1440" s="199" t="s">
        <v>634</v>
      </c>
    </row>
    <row r="1441" spans="1:12" hidden="1">
      <c r="A1441" s="191">
        <v>1440</v>
      </c>
      <c r="B1441" s="192" t="s">
        <v>1751</v>
      </c>
      <c r="C1441" s="193" t="s">
        <v>3741</v>
      </c>
      <c r="D1441" s="193" t="s">
        <v>3742</v>
      </c>
      <c r="E1441" s="193">
        <v>1</v>
      </c>
      <c r="F1441" s="194">
        <v>544</v>
      </c>
      <c r="G1441" s="195">
        <v>544</v>
      </c>
      <c r="H1441" s="196">
        <f t="shared" si="44"/>
        <v>1</v>
      </c>
      <c r="I1441" s="197">
        <v>544</v>
      </c>
      <c r="J1441" s="198">
        <f t="shared" si="45"/>
        <v>0</v>
      </c>
      <c r="K1441" s="197">
        <v>0</v>
      </c>
      <c r="L1441" s="199" t="s">
        <v>634</v>
      </c>
    </row>
    <row r="1442" spans="1:12" hidden="1">
      <c r="A1442" s="191">
        <v>1441</v>
      </c>
      <c r="B1442" s="192" t="s">
        <v>1754</v>
      </c>
      <c r="C1442" s="193" t="s">
        <v>3743</v>
      </c>
      <c r="D1442" s="193" t="s">
        <v>3744</v>
      </c>
      <c r="E1442" s="193">
        <v>8</v>
      </c>
      <c r="F1442" s="194">
        <v>515.5</v>
      </c>
      <c r="G1442" s="195">
        <v>4124</v>
      </c>
      <c r="H1442" s="196">
        <f t="shared" si="44"/>
        <v>8</v>
      </c>
      <c r="I1442" s="197">
        <v>4124</v>
      </c>
      <c r="J1442" s="198">
        <f t="shared" si="45"/>
        <v>0</v>
      </c>
      <c r="K1442" s="197">
        <v>0</v>
      </c>
      <c r="L1442" s="199" t="s">
        <v>634</v>
      </c>
    </row>
    <row r="1443" spans="1:12" hidden="1">
      <c r="A1443" s="191">
        <v>1442</v>
      </c>
      <c r="B1443" s="192" t="s">
        <v>208</v>
      </c>
      <c r="C1443" s="193" t="s">
        <v>3745</v>
      </c>
      <c r="D1443" s="193" t="s">
        <v>3746</v>
      </c>
      <c r="E1443" s="193">
        <v>1</v>
      </c>
      <c r="F1443" s="194">
        <v>578.20000000000005</v>
      </c>
      <c r="G1443" s="195">
        <v>578.20000000000005</v>
      </c>
      <c r="H1443" s="196">
        <f t="shared" si="44"/>
        <v>1</v>
      </c>
      <c r="I1443" s="197">
        <v>578.20000000000005</v>
      </c>
      <c r="J1443" s="198">
        <f t="shared" si="45"/>
        <v>0</v>
      </c>
      <c r="K1443" s="197">
        <v>0</v>
      </c>
      <c r="L1443" s="199" t="s">
        <v>634</v>
      </c>
    </row>
    <row r="1444" spans="1:12" hidden="1">
      <c r="A1444" s="191">
        <v>1443</v>
      </c>
      <c r="B1444" s="192" t="s">
        <v>437</v>
      </c>
      <c r="C1444" s="193" t="s">
        <v>3747</v>
      </c>
      <c r="D1444" s="193" t="s">
        <v>3748</v>
      </c>
      <c r="E1444" s="193">
        <v>3</v>
      </c>
      <c r="F1444" s="194">
        <v>266</v>
      </c>
      <c r="G1444" s="195">
        <v>798</v>
      </c>
      <c r="H1444" s="196">
        <f t="shared" si="44"/>
        <v>0</v>
      </c>
      <c r="I1444" s="197">
        <v>0</v>
      </c>
      <c r="J1444" s="198">
        <f t="shared" si="45"/>
        <v>3</v>
      </c>
      <c r="K1444" s="197">
        <v>798</v>
      </c>
      <c r="L1444" s="199" t="s">
        <v>634</v>
      </c>
    </row>
    <row r="1445" spans="1:12" hidden="1">
      <c r="A1445" s="191">
        <v>1444</v>
      </c>
      <c r="B1445" s="192" t="s">
        <v>1757</v>
      </c>
      <c r="C1445" s="193" t="s">
        <v>3749</v>
      </c>
      <c r="D1445" s="193" t="s">
        <v>3750</v>
      </c>
      <c r="E1445" s="193">
        <v>1</v>
      </c>
      <c r="F1445" s="194">
        <v>266</v>
      </c>
      <c r="G1445" s="195">
        <v>266</v>
      </c>
      <c r="H1445" s="196">
        <f t="shared" si="44"/>
        <v>0</v>
      </c>
      <c r="I1445" s="197">
        <v>0</v>
      </c>
      <c r="J1445" s="198">
        <f t="shared" si="45"/>
        <v>1</v>
      </c>
      <c r="K1445" s="197">
        <v>266</v>
      </c>
      <c r="L1445" s="199" t="s">
        <v>634</v>
      </c>
    </row>
    <row r="1446" spans="1:12" hidden="1">
      <c r="A1446" s="191">
        <v>1445</v>
      </c>
      <c r="B1446" s="192" t="s">
        <v>1760</v>
      </c>
      <c r="C1446" s="193" t="s">
        <v>3751</v>
      </c>
      <c r="D1446" s="193" t="s">
        <v>3752</v>
      </c>
      <c r="E1446" s="193">
        <v>2</v>
      </c>
      <c r="F1446" s="194">
        <v>257.60000000000002</v>
      </c>
      <c r="G1446" s="195">
        <v>515.20000000000005</v>
      </c>
      <c r="H1446" s="196">
        <f t="shared" si="44"/>
        <v>0</v>
      </c>
      <c r="I1446" s="197">
        <v>0</v>
      </c>
      <c r="J1446" s="198">
        <f t="shared" si="45"/>
        <v>2</v>
      </c>
      <c r="K1446" s="197">
        <v>515.20000000000005</v>
      </c>
      <c r="L1446" s="199" t="s">
        <v>634</v>
      </c>
    </row>
    <row r="1447" spans="1:12" hidden="1">
      <c r="A1447" s="191">
        <v>1446</v>
      </c>
      <c r="B1447" s="192" t="s">
        <v>211</v>
      </c>
      <c r="C1447" s="193" t="s">
        <v>3753</v>
      </c>
      <c r="D1447" s="193" t="s">
        <v>3754</v>
      </c>
      <c r="E1447" s="193">
        <v>7</v>
      </c>
      <c r="F1447" s="194">
        <v>255.3</v>
      </c>
      <c r="G1447" s="195">
        <v>1787.1000000000001</v>
      </c>
      <c r="H1447" s="196">
        <f t="shared" si="44"/>
        <v>2</v>
      </c>
      <c r="I1447" s="197">
        <v>510.6</v>
      </c>
      <c r="J1447" s="198">
        <f t="shared" si="45"/>
        <v>5</v>
      </c>
      <c r="K1447" s="197">
        <v>1276.5</v>
      </c>
      <c r="L1447" s="199" t="s">
        <v>634</v>
      </c>
    </row>
    <row r="1448" spans="1:12" hidden="1">
      <c r="A1448" s="191">
        <v>1447</v>
      </c>
      <c r="B1448" s="192" t="s">
        <v>214</v>
      </c>
      <c r="C1448" s="193" t="s">
        <v>3755</v>
      </c>
      <c r="D1448" s="193" t="s">
        <v>3756</v>
      </c>
      <c r="E1448" s="193">
        <v>1</v>
      </c>
      <c r="F1448" s="194">
        <v>271.5</v>
      </c>
      <c r="G1448" s="195">
        <v>271.5</v>
      </c>
      <c r="H1448" s="196">
        <f t="shared" si="44"/>
        <v>0</v>
      </c>
      <c r="I1448" s="197">
        <v>0</v>
      </c>
      <c r="J1448" s="198">
        <f t="shared" si="45"/>
        <v>1</v>
      </c>
      <c r="K1448" s="197">
        <v>271.5</v>
      </c>
      <c r="L1448" s="199" t="s">
        <v>634</v>
      </c>
    </row>
    <row r="1449" spans="1:12" hidden="1">
      <c r="A1449" s="191">
        <v>1448</v>
      </c>
      <c r="B1449" s="192" t="s">
        <v>217</v>
      </c>
      <c r="C1449" s="193" t="s">
        <v>3757</v>
      </c>
      <c r="D1449" s="193" t="s">
        <v>3758</v>
      </c>
      <c r="E1449" s="193">
        <v>1</v>
      </c>
      <c r="F1449" s="194">
        <v>325.39999999999998</v>
      </c>
      <c r="G1449" s="195">
        <v>325.39999999999998</v>
      </c>
      <c r="H1449" s="196">
        <f t="shared" si="44"/>
        <v>0</v>
      </c>
      <c r="I1449" s="197">
        <v>0</v>
      </c>
      <c r="J1449" s="198">
        <f t="shared" si="45"/>
        <v>1</v>
      </c>
      <c r="K1449" s="197">
        <v>325.39999999999998</v>
      </c>
      <c r="L1449" s="199" t="s">
        <v>634</v>
      </c>
    </row>
    <row r="1450" spans="1:12" hidden="1">
      <c r="A1450" s="191">
        <v>1449</v>
      </c>
      <c r="B1450" s="192" t="s">
        <v>220</v>
      </c>
      <c r="C1450" s="193" t="s">
        <v>3759</v>
      </c>
      <c r="D1450" s="193" t="s">
        <v>3760</v>
      </c>
      <c r="E1450" s="193">
        <v>1</v>
      </c>
      <c r="F1450" s="194">
        <v>274.60000000000002</v>
      </c>
      <c r="G1450" s="195">
        <v>274.60000000000002</v>
      </c>
      <c r="H1450" s="196">
        <f t="shared" si="44"/>
        <v>0</v>
      </c>
      <c r="I1450" s="197">
        <v>0</v>
      </c>
      <c r="J1450" s="198">
        <f t="shared" si="45"/>
        <v>1</v>
      </c>
      <c r="K1450" s="197">
        <v>274.60000000000002</v>
      </c>
      <c r="L1450" s="199" t="s">
        <v>634</v>
      </c>
    </row>
    <row r="1451" spans="1:12" hidden="1">
      <c r="A1451" s="191">
        <v>1450</v>
      </c>
      <c r="B1451" s="192" t="s">
        <v>223</v>
      </c>
      <c r="C1451" s="193" t="s">
        <v>3761</v>
      </c>
      <c r="D1451" s="193" t="s">
        <v>3762</v>
      </c>
      <c r="E1451" s="193">
        <v>1</v>
      </c>
      <c r="F1451" s="194">
        <v>274.60000000000002</v>
      </c>
      <c r="G1451" s="195">
        <v>274.60000000000002</v>
      </c>
      <c r="H1451" s="196">
        <f t="shared" si="44"/>
        <v>0</v>
      </c>
      <c r="I1451" s="197">
        <v>0</v>
      </c>
      <c r="J1451" s="198">
        <f t="shared" si="45"/>
        <v>1</v>
      </c>
      <c r="K1451" s="197">
        <v>274.60000000000002</v>
      </c>
      <c r="L1451" s="199" t="s">
        <v>634</v>
      </c>
    </row>
    <row r="1452" spans="1:12" hidden="1">
      <c r="A1452" s="191">
        <v>1451</v>
      </c>
      <c r="B1452" s="192" t="s">
        <v>226</v>
      </c>
      <c r="C1452" s="193" t="s">
        <v>3763</v>
      </c>
      <c r="D1452" s="193" t="s">
        <v>3764</v>
      </c>
      <c r="E1452" s="193">
        <v>1</v>
      </c>
      <c r="F1452" s="194">
        <v>274.60000000000002</v>
      </c>
      <c r="G1452" s="195">
        <v>274.60000000000002</v>
      </c>
      <c r="H1452" s="196">
        <f t="shared" si="44"/>
        <v>0</v>
      </c>
      <c r="I1452" s="197">
        <v>0</v>
      </c>
      <c r="J1452" s="198">
        <f t="shared" si="45"/>
        <v>1</v>
      </c>
      <c r="K1452" s="197">
        <v>274.60000000000002</v>
      </c>
      <c r="L1452" s="199" t="s">
        <v>634</v>
      </c>
    </row>
    <row r="1453" spans="1:12" hidden="1">
      <c r="A1453" s="191">
        <v>1452</v>
      </c>
      <c r="B1453" s="192" t="s">
        <v>229</v>
      </c>
      <c r="C1453" s="193" t="s">
        <v>3765</v>
      </c>
      <c r="D1453" s="193" t="s">
        <v>3766</v>
      </c>
      <c r="E1453" s="193">
        <v>1</v>
      </c>
      <c r="F1453" s="194">
        <v>266.5</v>
      </c>
      <c r="G1453" s="195">
        <v>266.5</v>
      </c>
      <c r="H1453" s="196">
        <f t="shared" si="44"/>
        <v>0</v>
      </c>
      <c r="I1453" s="197">
        <v>0</v>
      </c>
      <c r="J1453" s="198">
        <f t="shared" si="45"/>
        <v>1</v>
      </c>
      <c r="K1453" s="197">
        <v>266.5</v>
      </c>
      <c r="L1453" s="199" t="s">
        <v>634</v>
      </c>
    </row>
    <row r="1454" spans="1:12" hidden="1">
      <c r="A1454" s="191">
        <v>1453</v>
      </c>
      <c r="B1454" s="192" t="s">
        <v>232</v>
      </c>
      <c r="C1454" s="193" t="s">
        <v>3767</v>
      </c>
      <c r="D1454" s="193" t="s">
        <v>3768</v>
      </c>
      <c r="E1454" s="193">
        <v>1</v>
      </c>
      <c r="F1454" s="194">
        <v>264.5</v>
      </c>
      <c r="G1454" s="195">
        <v>264.5</v>
      </c>
      <c r="H1454" s="196">
        <f t="shared" si="44"/>
        <v>0</v>
      </c>
      <c r="I1454" s="197">
        <v>0</v>
      </c>
      <c r="J1454" s="198">
        <f t="shared" si="45"/>
        <v>1</v>
      </c>
      <c r="K1454" s="197">
        <v>264.5</v>
      </c>
      <c r="L1454" s="199" t="s">
        <v>634</v>
      </c>
    </row>
    <row r="1455" spans="1:12" hidden="1">
      <c r="A1455" s="191">
        <v>1454</v>
      </c>
      <c r="B1455" s="192" t="s">
        <v>235</v>
      </c>
      <c r="C1455" s="193" t="s">
        <v>3769</v>
      </c>
      <c r="D1455" s="193" t="s">
        <v>3770</v>
      </c>
      <c r="E1455" s="193">
        <v>1</v>
      </c>
      <c r="F1455" s="194">
        <v>264.3</v>
      </c>
      <c r="G1455" s="195">
        <v>264.3</v>
      </c>
      <c r="H1455" s="196">
        <f t="shared" si="44"/>
        <v>0</v>
      </c>
      <c r="I1455" s="197">
        <v>0</v>
      </c>
      <c r="J1455" s="198">
        <f t="shared" si="45"/>
        <v>1</v>
      </c>
      <c r="K1455" s="197">
        <v>264.3</v>
      </c>
      <c r="L1455" s="199" t="s">
        <v>634</v>
      </c>
    </row>
    <row r="1456" spans="1:12" hidden="1">
      <c r="A1456" s="191">
        <v>1455</v>
      </c>
      <c r="B1456" s="192" t="s">
        <v>238</v>
      </c>
      <c r="C1456" s="193" t="s">
        <v>3771</v>
      </c>
      <c r="D1456" s="193" t="s">
        <v>3772</v>
      </c>
      <c r="E1456" s="193">
        <v>1</v>
      </c>
      <c r="F1456" s="194">
        <v>264.3</v>
      </c>
      <c r="G1456" s="195">
        <v>264.3</v>
      </c>
      <c r="H1456" s="196">
        <f t="shared" si="44"/>
        <v>0</v>
      </c>
      <c r="I1456" s="197">
        <v>0</v>
      </c>
      <c r="J1456" s="198">
        <f t="shared" si="45"/>
        <v>1</v>
      </c>
      <c r="K1456" s="197">
        <v>264.3</v>
      </c>
      <c r="L1456" s="199" t="s">
        <v>634</v>
      </c>
    </row>
    <row r="1457" spans="1:12" hidden="1">
      <c r="A1457" s="191">
        <v>1456</v>
      </c>
      <c r="B1457" s="192" t="s">
        <v>241</v>
      </c>
      <c r="C1457" s="193" t="s">
        <v>3773</v>
      </c>
      <c r="D1457" s="193" t="s">
        <v>3774</v>
      </c>
      <c r="E1457" s="193">
        <v>1</v>
      </c>
      <c r="F1457" s="194">
        <v>262.3</v>
      </c>
      <c r="G1457" s="195">
        <v>262.3</v>
      </c>
      <c r="H1457" s="196">
        <f t="shared" si="44"/>
        <v>0</v>
      </c>
      <c r="I1457" s="197">
        <v>0</v>
      </c>
      <c r="J1457" s="198">
        <f t="shared" si="45"/>
        <v>1</v>
      </c>
      <c r="K1457" s="197">
        <v>262.3</v>
      </c>
      <c r="L1457" s="199" t="s">
        <v>634</v>
      </c>
    </row>
    <row r="1458" spans="1:12" hidden="1">
      <c r="A1458" s="191">
        <v>1457</v>
      </c>
      <c r="B1458" s="192" t="s">
        <v>244</v>
      </c>
      <c r="C1458" s="193" t="s">
        <v>3775</v>
      </c>
      <c r="D1458" s="193" t="s">
        <v>3776</v>
      </c>
      <c r="E1458" s="193">
        <v>1</v>
      </c>
      <c r="F1458" s="194">
        <v>264.3</v>
      </c>
      <c r="G1458" s="195">
        <v>264.3</v>
      </c>
      <c r="H1458" s="196">
        <f t="shared" si="44"/>
        <v>0</v>
      </c>
      <c r="I1458" s="197">
        <v>0</v>
      </c>
      <c r="J1458" s="198">
        <f t="shared" si="45"/>
        <v>1</v>
      </c>
      <c r="K1458" s="197">
        <v>264.3</v>
      </c>
      <c r="L1458" s="199" t="s">
        <v>634</v>
      </c>
    </row>
    <row r="1459" spans="1:12" hidden="1">
      <c r="A1459" s="191">
        <v>1458</v>
      </c>
      <c r="B1459" s="192" t="s">
        <v>247</v>
      </c>
      <c r="C1459" s="193" t="s">
        <v>3777</v>
      </c>
      <c r="D1459" s="193" t="s">
        <v>3778</v>
      </c>
      <c r="E1459" s="193">
        <v>1</v>
      </c>
      <c r="F1459" s="194">
        <v>264.3</v>
      </c>
      <c r="G1459" s="195">
        <v>264.3</v>
      </c>
      <c r="H1459" s="196">
        <f t="shared" si="44"/>
        <v>0</v>
      </c>
      <c r="I1459" s="197">
        <v>0</v>
      </c>
      <c r="J1459" s="198">
        <f t="shared" si="45"/>
        <v>1</v>
      </c>
      <c r="K1459" s="197">
        <v>264.3</v>
      </c>
      <c r="L1459" s="199" t="s">
        <v>634</v>
      </c>
    </row>
    <row r="1460" spans="1:12" hidden="1">
      <c r="A1460" s="191">
        <v>1459</v>
      </c>
      <c r="B1460" s="192" t="s">
        <v>250</v>
      </c>
      <c r="C1460" s="193" t="s">
        <v>3779</v>
      </c>
      <c r="D1460" s="193" t="s">
        <v>3780</v>
      </c>
      <c r="E1460" s="193">
        <v>1</v>
      </c>
      <c r="F1460" s="194">
        <v>261.39999999999998</v>
      </c>
      <c r="G1460" s="195">
        <v>261.39999999999998</v>
      </c>
      <c r="H1460" s="196">
        <f t="shared" si="44"/>
        <v>0</v>
      </c>
      <c r="I1460" s="197">
        <v>0</v>
      </c>
      <c r="J1460" s="198">
        <f t="shared" si="45"/>
        <v>1</v>
      </c>
      <c r="K1460" s="197">
        <v>261.39999999999998</v>
      </c>
      <c r="L1460" s="199" t="s">
        <v>634</v>
      </c>
    </row>
    <row r="1461" spans="1:12" hidden="1">
      <c r="A1461" s="191">
        <v>1460</v>
      </c>
      <c r="B1461" s="192" t="s">
        <v>253</v>
      </c>
      <c r="C1461" s="193" t="s">
        <v>3781</v>
      </c>
      <c r="D1461" s="193" t="s">
        <v>3782</v>
      </c>
      <c r="E1461" s="193">
        <v>1</v>
      </c>
      <c r="F1461" s="194">
        <v>265.5</v>
      </c>
      <c r="G1461" s="195">
        <v>265.5</v>
      </c>
      <c r="H1461" s="196">
        <f t="shared" si="44"/>
        <v>0</v>
      </c>
      <c r="I1461" s="197">
        <v>0</v>
      </c>
      <c r="J1461" s="198">
        <f t="shared" si="45"/>
        <v>1</v>
      </c>
      <c r="K1461" s="197">
        <v>265.5</v>
      </c>
      <c r="L1461" s="199" t="s">
        <v>634</v>
      </c>
    </row>
    <row r="1462" spans="1:12" hidden="1">
      <c r="A1462" s="191">
        <v>1461</v>
      </c>
      <c r="B1462" s="192" t="s">
        <v>256</v>
      </c>
      <c r="C1462" s="193" t="s">
        <v>3783</v>
      </c>
      <c r="D1462" s="193" t="s">
        <v>3784</v>
      </c>
      <c r="E1462" s="193">
        <v>1</v>
      </c>
      <c r="F1462" s="194">
        <v>304.8</v>
      </c>
      <c r="G1462" s="195">
        <v>304.8</v>
      </c>
      <c r="H1462" s="196">
        <f t="shared" si="44"/>
        <v>0</v>
      </c>
      <c r="I1462" s="197">
        <v>0</v>
      </c>
      <c r="J1462" s="198">
        <f t="shared" si="45"/>
        <v>1</v>
      </c>
      <c r="K1462" s="197">
        <v>304.8</v>
      </c>
      <c r="L1462" s="199" t="s">
        <v>634</v>
      </c>
    </row>
    <row r="1463" spans="1:12" hidden="1">
      <c r="A1463" s="191">
        <v>1462</v>
      </c>
      <c r="B1463" s="192" t="s">
        <v>259</v>
      </c>
      <c r="C1463" s="193" t="s">
        <v>3785</v>
      </c>
      <c r="D1463" s="193" t="s">
        <v>3786</v>
      </c>
      <c r="E1463" s="193">
        <v>1</v>
      </c>
      <c r="F1463" s="194">
        <v>295.60000000000002</v>
      </c>
      <c r="G1463" s="195">
        <v>295.60000000000002</v>
      </c>
      <c r="H1463" s="196">
        <f t="shared" si="44"/>
        <v>0</v>
      </c>
      <c r="I1463" s="197">
        <v>0</v>
      </c>
      <c r="J1463" s="198">
        <f t="shared" si="45"/>
        <v>1</v>
      </c>
      <c r="K1463" s="197">
        <v>295.60000000000002</v>
      </c>
      <c r="L1463" s="199" t="s">
        <v>634</v>
      </c>
    </row>
    <row r="1464" spans="1:12" hidden="1">
      <c r="A1464" s="191">
        <v>1463</v>
      </c>
      <c r="B1464" s="192" t="s">
        <v>262</v>
      </c>
      <c r="C1464" s="193" t="s">
        <v>3787</v>
      </c>
      <c r="D1464" s="193" t="s">
        <v>3788</v>
      </c>
      <c r="E1464" s="193">
        <v>3</v>
      </c>
      <c r="F1464" s="194">
        <v>241.5</v>
      </c>
      <c r="G1464" s="195">
        <v>724.5</v>
      </c>
      <c r="H1464" s="196">
        <f t="shared" si="44"/>
        <v>0</v>
      </c>
      <c r="I1464" s="197">
        <v>0</v>
      </c>
      <c r="J1464" s="198">
        <f t="shared" si="45"/>
        <v>3</v>
      </c>
      <c r="K1464" s="197">
        <v>724.5</v>
      </c>
      <c r="L1464" s="199" t="s">
        <v>634</v>
      </c>
    </row>
    <row r="1465" spans="1:12" hidden="1">
      <c r="A1465" s="191">
        <v>1464</v>
      </c>
      <c r="B1465" s="192" t="s">
        <v>265</v>
      </c>
      <c r="C1465" s="193" t="s">
        <v>3789</v>
      </c>
      <c r="D1465" s="193" t="s">
        <v>3790</v>
      </c>
      <c r="E1465" s="193">
        <v>2</v>
      </c>
      <c r="F1465" s="194">
        <v>233.4</v>
      </c>
      <c r="G1465" s="195">
        <v>466.8</v>
      </c>
      <c r="H1465" s="196">
        <f t="shared" si="44"/>
        <v>0</v>
      </c>
      <c r="I1465" s="197">
        <v>0</v>
      </c>
      <c r="J1465" s="198">
        <f t="shared" si="45"/>
        <v>2</v>
      </c>
      <c r="K1465" s="197">
        <v>466.8</v>
      </c>
      <c r="L1465" s="199" t="s">
        <v>634</v>
      </c>
    </row>
    <row r="1466" spans="1:12" hidden="1">
      <c r="A1466" s="191">
        <v>1465</v>
      </c>
      <c r="B1466" s="192" t="s">
        <v>268</v>
      </c>
      <c r="C1466" s="193" t="s">
        <v>3791</v>
      </c>
      <c r="D1466" s="193" t="s">
        <v>3792</v>
      </c>
      <c r="E1466" s="193">
        <v>7</v>
      </c>
      <c r="F1466" s="194">
        <v>231.4</v>
      </c>
      <c r="G1466" s="195">
        <v>1619.8</v>
      </c>
      <c r="H1466" s="196">
        <f t="shared" si="44"/>
        <v>0</v>
      </c>
      <c r="I1466" s="197">
        <v>0</v>
      </c>
      <c r="J1466" s="198">
        <f t="shared" si="45"/>
        <v>7</v>
      </c>
      <c r="K1466" s="197">
        <v>1619.8</v>
      </c>
      <c r="L1466" s="199" t="s">
        <v>634</v>
      </c>
    </row>
    <row r="1467" spans="1:12" hidden="1">
      <c r="A1467" s="191">
        <v>1466</v>
      </c>
      <c r="B1467" s="192" t="s">
        <v>271</v>
      </c>
      <c r="C1467" s="193" t="s">
        <v>3793</v>
      </c>
      <c r="D1467" s="193" t="s">
        <v>3794</v>
      </c>
      <c r="E1467" s="193">
        <v>1</v>
      </c>
      <c r="F1467" s="194">
        <v>276.39999999999998</v>
      </c>
      <c r="G1467" s="195">
        <v>276.39999999999998</v>
      </c>
      <c r="H1467" s="196">
        <f t="shared" si="44"/>
        <v>0</v>
      </c>
      <c r="I1467" s="197">
        <v>0</v>
      </c>
      <c r="J1467" s="198">
        <f t="shared" si="45"/>
        <v>1</v>
      </c>
      <c r="K1467" s="197">
        <v>276.39999999999998</v>
      </c>
      <c r="L1467" s="199" t="s">
        <v>634</v>
      </c>
    </row>
    <row r="1468" spans="1:12" hidden="1">
      <c r="A1468" s="191">
        <v>1467</v>
      </c>
      <c r="B1468" s="192" t="s">
        <v>274</v>
      </c>
      <c r="C1468" s="193" t="s">
        <v>3795</v>
      </c>
      <c r="D1468" s="193" t="s">
        <v>3796</v>
      </c>
      <c r="E1468" s="193">
        <v>1</v>
      </c>
      <c r="F1468" s="194">
        <v>229.6</v>
      </c>
      <c r="G1468" s="195">
        <v>229.6</v>
      </c>
      <c r="H1468" s="196">
        <f t="shared" si="44"/>
        <v>0</v>
      </c>
      <c r="I1468" s="197">
        <v>0</v>
      </c>
      <c r="J1468" s="198">
        <f t="shared" si="45"/>
        <v>1</v>
      </c>
      <c r="K1468" s="197">
        <v>229.6</v>
      </c>
      <c r="L1468" s="199" t="s">
        <v>634</v>
      </c>
    </row>
    <row r="1469" spans="1:12" hidden="1">
      <c r="A1469" s="191">
        <v>1468</v>
      </c>
      <c r="B1469" s="192" t="s">
        <v>1763</v>
      </c>
      <c r="C1469" s="193" t="s">
        <v>3797</v>
      </c>
      <c r="D1469" s="193" t="s">
        <v>3798</v>
      </c>
      <c r="E1469" s="193">
        <v>3</v>
      </c>
      <c r="F1469" s="194">
        <v>188</v>
      </c>
      <c r="G1469" s="195">
        <v>564</v>
      </c>
      <c r="H1469" s="196">
        <f t="shared" si="44"/>
        <v>0</v>
      </c>
      <c r="I1469" s="197">
        <v>0</v>
      </c>
      <c r="J1469" s="198">
        <f t="shared" si="45"/>
        <v>3</v>
      </c>
      <c r="K1469" s="197">
        <v>564</v>
      </c>
      <c r="L1469" s="199" t="s">
        <v>634</v>
      </c>
    </row>
    <row r="1470" spans="1:12" hidden="1">
      <c r="A1470" s="191">
        <v>1469</v>
      </c>
      <c r="B1470" s="192" t="s">
        <v>277</v>
      </c>
      <c r="C1470" s="193" t="s">
        <v>3799</v>
      </c>
      <c r="D1470" s="193" t="s">
        <v>3800</v>
      </c>
      <c r="E1470" s="193">
        <v>2</v>
      </c>
      <c r="F1470" s="194">
        <v>182.5</v>
      </c>
      <c r="G1470" s="195">
        <v>365</v>
      </c>
      <c r="H1470" s="196">
        <f t="shared" si="44"/>
        <v>0</v>
      </c>
      <c r="I1470" s="197">
        <v>0</v>
      </c>
      <c r="J1470" s="198">
        <f t="shared" si="45"/>
        <v>2</v>
      </c>
      <c r="K1470" s="197">
        <v>365</v>
      </c>
      <c r="L1470" s="199" t="s">
        <v>634</v>
      </c>
    </row>
    <row r="1471" spans="1:12" hidden="1">
      <c r="A1471" s="191">
        <v>1470</v>
      </c>
      <c r="B1471" s="192" t="s">
        <v>280</v>
      </c>
      <c r="C1471" s="193" t="s">
        <v>3801</v>
      </c>
      <c r="D1471" s="193" t="s">
        <v>3802</v>
      </c>
      <c r="E1471" s="193">
        <v>7</v>
      </c>
      <c r="F1471" s="194">
        <v>181</v>
      </c>
      <c r="G1471" s="195">
        <v>1267</v>
      </c>
      <c r="H1471" s="196">
        <f t="shared" si="44"/>
        <v>0</v>
      </c>
      <c r="I1471" s="197">
        <v>0</v>
      </c>
      <c r="J1471" s="198">
        <f t="shared" si="45"/>
        <v>7</v>
      </c>
      <c r="K1471" s="197">
        <v>1267</v>
      </c>
      <c r="L1471" s="199" t="s">
        <v>634</v>
      </c>
    </row>
    <row r="1472" spans="1:12" hidden="1">
      <c r="A1472" s="191">
        <v>1471</v>
      </c>
      <c r="B1472" s="192" t="s">
        <v>1766</v>
      </c>
      <c r="C1472" s="193" t="s">
        <v>3803</v>
      </c>
      <c r="D1472" s="193" t="s">
        <v>3804</v>
      </c>
      <c r="E1472" s="193">
        <v>1</v>
      </c>
      <c r="F1472" s="194">
        <v>215.5</v>
      </c>
      <c r="G1472" s="195">
        <v>215.5</v>
      </c>
      <c r="H1472" s="196">
        <f t="shared" si="44"/>
        <v>0</v>
      </c>
      <c r="I1472" s="197">
        <v>0</v>
      </c>
      <c r="J1472" s="198">
        <f t="shared" si="45"/>
        <v>1</v>
      </c>
      <c r="K1472" s="197">
        <v>215.5</v>
      </c>
      <c r="L1472" s="199" t="s">
        <v>634</v>
      </c>
    </row>
    <row r="1473" spans="1:12" hidden="1">
      <c r="A1473" s="191">
        <v>1472</v>
      </c>
      <c r="B1473" s="192" t="s">
        <v>283</v>
      </c>
      <c r="C1473" s="193" t="s">
        <v>3805</v>
      </c>
      <c r="D1473" s="193" t="s">
        <v>3806</v>
      </c>
      <c r="E1473" s="193">
        <v>1</v>
      </c>
      <c r="F1473" s="194">
        <v>19.399999999999999</v>
      </c>
      <c r="G1473" s="195">
        <v>19.399999999999999</v>
      </c>
      <c r="H1473" s="196">
        <f t="shared" si="44"/>
        <v>0</v>
      </c>
      <c r="I1473" s="197">
        <v>0</v>
      </c>
      <c r="J1473" s="198">
        <f t="shared" si="45"/>
        <v>1</v>
      </c>
      <c r="K1473" s="197">
        <v>19.399999999999999</v>
      </c>
      <c r="L1473" s="199" t="s">
        <v>833</v>
      </c>
    </row>
    <row r="1474" spans="1:12" hidden="1">
      <c r="A1474" s="191">
        <v>1473</v>
      </c>
      <c r="B1474" s="192" t="s">
        <v>1769</v>
      </c>
      <c r="C1474" s="193" t="s">
        <v>3807</v>
      </c>
      <c r="D1474" s="193" t="s">
        <v>3808</v>
      </c>
      <c r="E1474" s="193">
        <v>4</v>
      </c>
      <c r="F1474" s="194">
        <v>21.1</v>
      </c>
      <c r="G1474" s="195">
        <v>84.4</v>
      </c>
      <c r="H1474" s="196">
        <f t="shared" si="44"/>
        <v>0</v>
      </c>
      <c r="I1474" s="197">
        <v>0</v>
      </c>
      <c r="J1474" s="198">
        <f t="shared" si="45"/>
        <v>4</v>
      </c>
      <c r="K1474" s="197">
        <v>84.4</v>
      </c>
      <c r="L1474" s="199" t="s">
        <v>833</v>
      </c>
    </row>
    <row r="1475" spans="1:12" hidden="1">
      <c r="A1475" s="191">
        <v>1474</v>
      </c>
      <c r="B1475" s="192" t="s">
        <v>286</v>
      </c>
      <c r="C1475" s="193" t="s">
        <v>3809</v>
      </c>
      <c r="D1475" s="193" t="s">
        <v>3810</v>
      </c>
      <c r="E1475" s="193">
        <v>1</v>
      </c>
      <c r="F1475" s="194">
        <v>24.7</v>
      </c>
      <c r="G1475" s="195">
        <v>24.7</v>
      </c>
      <c r="H1475" s="196">
        <f t="shared" ref="H1475:H1538" si="46">I1475/F1475</f>
        <v>0</v>
      </c>
      <c r="I1475" s="197">
        <v>0</v>
      </c>
      <c r="J1475" s="198">
        <f t="shared" ref="J1475:J1538" si="47">K1475/F1475</f>
        <v>1</v>
      </c>
      <c r="K1475" s="197">
        <v>24.7</v>
      </c>
      <c r="L1475" s="199" t="s">
        <v>833</v>
      </c>
    </row>
    <row r="1476" spans="1:12" hidden="1">
      <c r="A1476" s="191">
        <v>1475</v>
      </c>
      <c r="B1476" s="192" t="s">
        <v>289</v>
      </c>
      <c r="C1476" s="193" t="s">
        <v>3811</v>
      </c>
      <c r="D1476" s="193" t="s">
        <v>3812</v>
      </c>
      <c r="E1476" s="193">
        <v>2</v>
      </c>
      <c r="F1476" s="194">
        <v>116.8</v>
      </c>
      <c r="G1476" s="195">
        <v>233.6</v>
      </c>
      <c r="H1476" s="196">
        <f t="shared" si="46"/>
        <v>0</v>
      </c>
      <c r="I1476" s="197">
        <v>0</v>
      </c>
      <c r="J1476" s="198">
        <f t="shared" si="47"/>
        <v>2</v>
      </c>
      <c r="K1476" s="197">
        <v>233.6</v>
      </c>
      <c r="L1476" s="199" t="s">
        <v>833</v>
      </c>
    </row>
    <row r="1477" spans="1:12" hidden="1">
      <c r="A1477" s="191">
        <v>1476</v>
      </c>
      <c r="B1477" s="192" t="s">
        <v>292</v>
      </c>
      <c r="C1477" s="193" t="s">
        <v>3813</v>
      </c>
      <c r="D1477" s="193" t="s">
        <v>3814</v>
      </c>
      <c r="E1477" s="193">
        <v>6</v>
      </c>
      <c r="F1477" s="194">
        <v>118.5</v>
      </c>
      <c r="G1477" s="195">
        <v>711</v>
      </c>
      <c r="H1477" s="196">
        <f t="shared" si="46"/>
        <v>0</v>
      </c>
      <c r="I1477" s="197">
        <v>0</v>
      </c>
      <c r="J1477" s="198">
        <f t="shared" si="47"/>
        <v>6</v>
      </c>
      <c r="K1477" s="197">
        <v>711</v>
      </c>
      <c r="L1477" s="199" t="s">
        <v>833</v>
      </c>
    </row>
    <row r="1478" spans="1:12" hidden="1">
      <c r="A1478" s="191">
        <v>1477</v>
      </c>
      <c r="B1478" s="192" t="s">
        <v>1772</v>
      </c>
      <c r="C1478" s="193" t="s">
        <v>3815</v>
      </c>
      <c r="D1478" s="193" t="s">
        <v>3816</v>
      </c>
      <c r="E1478" s="193">
        <v>8</v>
      </c>
      <c r="F1478" s="194">
        <v>121.8</v>
      </c>
      <c r="G1478" s="195">
        <v>974.4</v>
      </c>
      <c r="H1478" s="196">
        <f t="shared" si="46"/>
        <v>0</v>
      </c>
      <c r="I1478" s="197">
        <v>0</v>
      </c>
      <c r="J1478" s="198">
        <f t="shared" si="47"/>
        <v>8</v>
      </c>
      <c r="K1478" s="197">
        <v>974.4</v>
      </c>
      <c r="L1478" s="199" t="s">
        <v>833</v>
      </c>
    </row>
    <row r="1479" spans="1:12" hidden="1">
      <c r="A1479" s="191">
        <v>1478</v>
      </c>
      <c r="B1479" s="192" t="s">
        <v>1775</v>
      </c>
      <c r="C1479" s="193" t="s">
        <v>3817</v>
      </c>
      <c r="D1479" s="193" t="s">
        <v>3818</v>
      </c>
      <c r="E1479" s="193">
        <v>4</v>
      </c>
      <c r="F1479" s="194">
        <v>118.5</v>
      </c>
      <c r="G1479" s="195">
        <v>474</v>
      </c>
      <c r="H1479" s="196">
        <f t="shared" si="46"/>
        <v>0</v>
      </c>
      <c r="I1479" s="197">
        <v>0</v>
      </c>
      <c r="J1479" s="198">
        <f t="shared" si="47"/>
        <v>4</v>
      </c>
      <c r="K1479" s="197">
        <v>474</v>
      </c>
      <c r="L1479" s="199" t="s">
        <v>833</v>
      </c>
    </row>
    <row r="1480" spans="1:12" hidden="1">
      <c r="A1480" s="191">
        <v>1479</v>
      </c>
      <c r="B1480" s="192" t="s">
        <v>1778</v>
      </c>
      <c r="C1480" s="193" t="s">
        <v>3819</v>
      </c>
      <c r="D1480" s="193" t="s">
        <v>3820</v>
      </c>
      <c r="E1480" s="193">
        <v>2</v>
      </c>
      <c r="F1480" s="194">
        <v>116.8</v>
      </c>
      <c r="G1480" s="195">
        <v>233.6</v>
      </c>
      <c r="H1480" s="196">
        <f t="shared" si="46"/>
        <v>0</v>
      </c>
      <c r="I1480" s="197">
        <v>0</v>
      </c>
      <c r="J1480" s="198">
        <f t="shared" si="47"/>
        <v>2</v>
      </c>
      <c r="K1480" s="197">
        <v>233.6</v>
      </c>
      <c r="L1480" s="199" t="s">
        <v>833</v>
      </c>
    </row>
    <row r="1481" spans="1:12" hidden="1">
      <c r="A1481" s="191">
        <v>1480</v>
      </c>
      <c r="B1481" s="192" t="s">
        <v>1781</v>
      </c>
      <c r="C1481" s="193" t="s">
        <v>3821</v>
      </c>
      <c r="D1481" s="193" t="s">
        <v>3822</v>
      </c>
      <c r="E1481" s="193">
        <v>2</v>
      </c>
      <c r="F1481" s="194">
        <v>122.5</v>
      </c>
      <c r="G1481" s="195">
        <v>245</v>
      </c>
      <c r="H1481" s="196">
        <f t="shared" si="46"/>
        <v>0</v>
      </c>
      <c r="I1481" s="197">
        <v>0</v>
      </c>
      <c r="J1481" s="198">
        <f t="shared" si="47"/>
        <v>2</v>
      </c>
      <c r="K1481" s="197">
        <v>245</v>
      </c>
      <c r="L1481" s="199" t="s">
        <v>833</v>
      </c>
    </row>
    <row r="1482" spans="1:12" hidden="1">
      <c r="A1482" s="191">
        <v>1481</v>
      </c>
      <c r="B1482" s="192" t="s">
        <v>1784</v>
      </c>
      <c r="C1482" s="193" t="s">
        <v>3823</v>
      </c>
      <c r="D1482" s="193" t="s">
        <v>3824</v>
      </c>
      <c r="E1482" s="193">
        <v>2</v>
      </c>
      <c r="F1482" s="194">
        <v>120.5</v>
      </c>
      <c r="G1482" s="195">
        <v>241</v>
      </c>
      <c r="H1482" s="196">
        <f t="shared" si="46"/>
        <v>0</v>
      </c>
      <c r="I1482" s="197">
        <v>0</v>
      </c>
      <c r="J1482" s="198">
        <f t="shared" si="47"/>
        <v>2</v>
      </c>
      <c r="K1482" s="197">
        <v>241</v>
      </c>
      <c r="L1482" s="199" t="s">
        <v>833</v>
      </c>
    </row>
    <row r="1483" spans="1:12" hidden="1">
      <c r="A1483" s="191">
        <v>1482</v>
      </c>
      <c r="B1483" s="192" t="s">
        <v>1787</v>
      </c>
      <c r="C1483" s="193" t="s">
        <v>3825</v>
      </c>
      <c r="D1483" s="193" t="s">
        <v>3826</v>
      </c>
      <c r="E1483" s="193">
        <v>1</v>
      </c>
      <c r="F1483" s="194">
        <v>112.9</v>
      </c>
      <c r="G1483" s="195">
        <v>112.9</v>
      </c>
      <c r="H1483" s="196">
        <f t="shared" si="46"/>
        <v>0</v>
      </c>
      <c r="I1483" s="197">
        <v>0</v>
      </c>
      <c r="J1483" s="198">
        <f t="shared" si="47"/>
        <v>1</v>
      </c>
      <c r="K1483" s="197">
        <v>112.9</v>
      </c>
      <c r="L1483" s="199" t="s">
        <v>833</v>
      </c>
    </row>
    <row r="1484" spans="1:12" hidden="1">
      <c r="A1484" s="191">
        <v>1483</v>
      </c>
      <c r="B1484" s="192" t="s">
        <v>1790</v>
      </c>
      <c r="C1484" s="193" t="s">
        <v>3827</v>
      </c>
      <c r="D1484" s="193" t="s">
        <v>3828</v>
      </c>
      <c r="E1484" s="193">
        <v>4</v>
      </c>
      <c r="F1484" s="194">
        <v>114.6</v>
      </c>
      <c r="G1484" s="195">
        <v>458.4</v>
      </c>
      <c r="H1484" s="196">
        <f t="shared" si="46"/>
        <v>0</v>
      </c>
      <c r="I1484" s="197">
        <v>0</v>
      </c>
      <c r="J1484" s="198">
        <f t="shared" si="47"/>
        <v>4</v>
      </c>
      <c r="K1484" s="197">
        <v>458.4</v>
      </c>
      <c r="L1484" s="199" t="s">
        <v>833</v>
      </c>
    </row>
    <row r="1485" spans="1:12" hidden="1">
      <c r="A1485" s="191">
        <v>1484</v>
      </c>
      <c r="B1485" s="192" t="s">
        <v>1793</v>
      </c>
      <c r="C1485" s="193" t="s">
        <v>3829</v>
      </c>
      <c r="D1485" s="193" t="s">
        <v>3830</v>
      </c>
      <c r="E1485" s="193">
        <v>4</v>
      </c>
      <c r="F1485" s="194">
        <v>118</v>
      </c>
      <c r="G1485" s="195">
        <v>472</v>
      </c>
      <c r="H1485" s="196">
        <f t="shared" si="46"/>
        <v>0</v>
      </c>
      <c r="I1485" s="197">
        <v>0</v>
      </c>
      <c r="J1485" s="198">
        <f t="shared" si="47"/>
        <v>4</v>
      </c>
      <c r="K1485" s="197">
        <v>472</v>
      </c>
      <c r="L1485" s="199" t="s">
        <v>833</v>
      </c>
    </row>
    <row r="1486" spans="1:12" hidden="1">
      <c r="A1486" s="191">
        <v>1485</v>
      </c>
      <c r="B1486" s="192" t="s">
        <v>1796</v>
      </c>
      <c r="C1486" s="193" t="s">
        <v>3831</v>
      </c>
      <c r="D1486" s="193" t="s">
        <v>3832</v>
      </c>
      <c r="E1486" s="193">
        <v>2</v>
      </c>
      <c r="F1486" s="194">
        <v>114.6</v>
      </c>
      <c r="G1486" s="195">
        <v>229.2</v>
      </c>
      <c r="H1486" s="196">
        <f t="shared" si="46"/>
        <v>0</v>
      </c>
      <c r="I1486" s="197">
        <v>0</v>
      </c>
      <c r="J1486" s="198">
        <f t="shared" si="47"/>
        <v>2</v>
      </c>
      <c r="K1486" s="197">
        <v>229.2</v>
      </c>
      <c r="L1486" s="199" t="s">
        <v>833</v>
      </c>
    </row>
    <row r="1487" spans="1:12" hidden="1">
      <c r="A1487" s="191">
        <v>1486</v>
      </c>
      <c r="B1487" s="192" t="s">
        <v>1799</v>
      </c>
      <c r="C1487" s="193" t="s">
        <v>3833</v>
      </c>
      <c r="D1487" s="193" t="s">
        <v>3834</v>
      </c>
      <c r="E1487" s="193">
        <v>1</v>
      </c>
      <c r="F1487" s="194">
        <v>112.9</v>
      </c>
      <c r="G1487" s="195">
        <v>112.9</v>
      </c>
      <c r="H1487" s="196">
        <f t="shared" si="46"/>
        <v>0</v>
      </c>
      <c r="I1487" s="197">
        <v>0</v>
      </c>
      <c r="J1487" s="198">
        <f t="shared" si="47"/>
        <v>1</v>
      </c>
      <c r="K1487" s="197">
        <v>112.9</v>
      </c>
      <c r="L1487" s="199" t="s">
        <v>833</v>
      </c>
    </row>
    <row r="1488" spans="1:12" hidden="1">
      <c r="A1488" s="191">
        <v>1487</v>
      </c>
      <c r="B1488" s="192" t="s">
        <v>1802</v>
      </c>
      <c r="C1488" s="193" t="s">
        <v>3835</v>
      </c>
      <c r="D1488" s="193" t="s">
        <v>3836</v>
      </c>
      <c r="E1488" s="193">
        <v>4</v>
      </c>
      <c r="F1488" s="194">
        <v>111.8</v>
      </c>
      <c r="G1488" s="195">
        <v>447.2</v>
      </c>
      <c r="H1488" s="196">
        <f t="shared" si="46"/>
        <v>0</v>
      </c>
      <c r="I1488" s="197">
        <v>0</v>
      </c>
      <c r="J1488" s="198">
        <f t="shared" si="47"/>
        <v>4</v>
      </c>
      <c r="K1488" s="197">
        <v>447.2</v>
      </c>
      <c r="L1488" s="199" t="s">
        <v>833</v>
      </c>
    </row>
    <row r="1489" spans="1:12" hidden="1">
      <c r="A1489" s="191">
        <v>1488</v>
      </c>
      <c r="B1489" s="192" t="s">
        <v>1805</v>
      </c>
      <c r="C1489" s="193" t="s">
        <v>3837</v>
      </c>
      <c r="D1489" s="193" t="s">
        <v>3838</v>
      </c>
      <c r="E1489" s="193">
        <v>16</v>
      </c>
      <c r="F1489" s="194">
        <v>113.4</v>
      </c>
      <c r="G1489" s="195">
        <v>1814.4</v>
      </c>
      <c r="H1489" s="196">
        <f t="shared" si="46"/>
        <v>0</v>
      </c>
      <c r="I1489" s="197">
        <v>0</v>
      </c>
      <c r="J1489" s="198">
        <f t="shared" si="47"/>
        <v>16</v>
      </c>
      <c r="K1489" s="197">
        <v>1814.4</v>
      </c>
      <c r="L1489" s="199" t="s">
        <v>833</v>
      </c>
    </row>
    <row r="1490" spans="1:12" hidden="1">
      <c r="A1490" s="191">
        <v>1489</v>
      </c>
      <c r="B1490" s="192" t="s">
        <v>1808</v>
      </c>
      <c r="C1490" s="193" t="s">
        <v>3839</v>
      </c>
      <c r="D1490" s="193" t="s">
        <v>3840</v>
      </c>
      <c r="E1490" s="193">
        <v>16</v>
      </c>
      <c r="F1490" s="194">
        <v>116.8</v>
      </c>
      <c r="G1490" s="195">
        <v>1868.8</v>
      </c>
      <c r="H1490" s="196">
        <f t="shared" si="46"/>
        <v>0</v>
      </c>
      <c r="I1490" s="197">
        <v>0</v>
      </c>
      <c r="J1490" s="198">
        <f t="shared" si="47"/>
        <v>16</v>
      </c>
      <c r="K1490" s="197">
        <v>1868.8</v>
      </c>
      <c r="L1490" s="199" t="s">
        <v>833</v>
      </c>
    </row>
    <row r="1491" spans="1:12" hidden="1">
      <c r="A1491" s="191">
        <v>1490</v>
      </c>
      <c r="B1491" s="192" t="s">
        <v>1811</v>
      </c>
      <c r="C1491" s="193" t="s">
        <v>3841</v>
      </c>
      <c r="D1491" s="193" t="s">
        <v>3842</v>
      </c>
      <c r="E1491" s="193">
        <v>8</v>
      </c>
      <c r="F1491" s="194">
        <v>113.4</v>
      </c>
      <c r="G1491" s="195">
        <v>907.2</v>
      </c>
      <c r="H1491" s="196">
        <f t="shared" si="46"/>
        <v>0</v>
      </c>
      <c r="I1491" s="197">
        <v>0</v>
      </c>
      <c r="J1491" s="198">
        <f t="shared" si="47"/>
        <v>8</v>
      </c>
      <c r="K1491" s="197">
        <v>907.2</v>
      </c>
      <c r="L1491" s="199" t="s">
        <v>833</v>
      </c>
    </row>
    <row r="1492" spans="1:12" hidden="1">
      <c r="A1492" s="191">
        <v>1491</v>
      </c>
      <c r="B1492" s="192" t="s">
        <v>1814</v>
      </c>
      <c r="C1492" s="193" t="s">
        <v>3843</v>
      </c>
      <c r="D1492" s="193" t="s">
        <v>3844</v>
      </c>
      <c r="E1492" s="193">
        <v>4</v>
      </c>
      <c r="F1492" s="194">
        <v>111.8</v>
      </c>
      <c r="G1492" s="195">
        <v>447.2</v>
      </c>
      <c r="H1492" s="196">
        <f t="shared" si="46"/>
        <v>0</v>
      </c>
      <c r="I1492" s="197">
        <v>0</v>
      </c>
      <c r="J1492" s="198">
        <f t="shared" si="47"/>
        <v>4</v>
      </c>
      <c r="K1492" s="197">
        <v>447.2</v>
      </c>
      <c r="L1492" s="199" t="s">
        <v>833</v>
      </c>
    </row>
    <row r="1493" spans="1:12" hidden="1">
      <c r="A1493" s="191">
        <v>1492</v>
      </c>
      <c r="B1493" s="192" t="s">
        <v>1817</v>
      </c>
      <c r="C1493" s="193" t="s">
        <v>3845</v>
      </c>
      <c r="D1493" s="193" t="s">
        <v>3846</v>
      </c>
      <c r="E1493" s="193">
        <v>1</v>
      </c>
      <c r="F1493" s="194">
        <v>19.8</v>
      </c>
      <c r="G1493" s="195">
        <v>19.8</v>
      </c>
      <c r="H1493" s="196">
        <f t="shared" si="46"/>
        <v>0</v>
      </c>
      <c r="I1493" s="197">
        <v>0</v>
      </c>
      <c r="J1493" s="198">
        <f t="shared" si="47"/>
        <v>1</v>
      </c>
      <c r="K1493" s="197">
        <v>19.8</v>
      </c>
      <c r="L1493" s="199" t="s">
        <v>833</v>
      </c>
    </row>
    <row r="1494" spans="1:12" hidden="1">
      <c r="A1494" s="191">
        <v>1493</v>
      </c>
      <c r="B1494" s="192" t="s">
        <v>1820</v>
      </c>
      <c r="C1494" s="193" t="s">
        <v>3847</v>
      </c>
      <c r="D1494" s="193" t="s">
        <v>3848</v>
      </c>
      <c r="E1494" s="193">
        <v>4</v>
      </c>
      <c r="F1494" s="194">
        <v>16.100000000000001</v>
      </c>
      <c r="G1494" s="195">
        <v>64.400000000000006</v>
      </c>
      <c r="H1494" s="196">
        <f t="shared" si="46"/>
        <v>0</v>
      </c>
      <c r="I1494" s="197">
        <v>0</v>
      </c>
      <c r="J1494" s="198">
        <f t="shared" si="47"/>
        <v>4</v>
      </c>
      <c r="K1494" s="197">
        <v>64.400000000000006</v>
      </c>
      <c r="L1494" s="199" t="s">
        <v>833</v>
      </c>
    </row>
    <row r="1495" spans="1:12" hidden="1">
      <c r="A1495" s="191">
        <v>1494</v>
      </c>
      <c r="B1495" s="192" t="s">
        <v>295</v>
      </c>
      <c r="C1495" s="193" t="s">
        <v>3849</v>
      </c>
      <c r="D1495" s="193" t="s">
        <v>3850</v>
      </c>
      <c r="E1495" s="193">
        <v>1</v>
      </c>
      <c r="F1495" s="194">
        <v>14.3</v>
      </c>
      <c r="G1495" s="195">
        <v>14.3</v>
      </c>
      <c r="H1495" s="196">
        <f t="shared" si="46"/>
        <v>0</v>
      </c>
      <c r="I1495" s="197">
        <v>0</v>
      </c>
      <c r="J1495" s="198">
        <f t="shared" si="47"/>
        <v>1</v>
      </c>
      <c r="K1495" s="197">
        <v>14.3</v>
      </c>
      <c r="L1495" s="199" t="s">
        <v>833</v>
      </c>
    </row>
    <row r="1496" spans="1:12" hidden="1">
      <c r="A1496" s="191">
        <v>1495</v>
      </c>
      <c r="B1496" s="192" t="s">
        <v>1823</v>
      </c>
      <c r="C1496" s="193" t="s">
        <v>3851</v>
      </c>
      <c r="D1496" s="193" t="s">
        <v>3852</v>
      </c>
      <c r="E1496" s="193">
        <v>7</v>
      </c>
      <c r="F1496" s="194">
        <v>14.9</v>
      </c>
      <c r="G1496" s="195">
        <v>104.3</v>
      </c>
      <c r="H1496" s="196">
        <f t="shared" si="46"/>
        <v>0</v>
      </c>
      <c r="I1496" s="197">
        <v>0</v>
      </c>
      <c r="J1496" s="198">
        <f t="shared" si="47"/>
        <v>7</v>
      </c>
      <c r="K1496" s="197">
        <v>104.3</v>
      </c>
      <c r="L1496" s="199" t="s">
        <v>833</v>
      </c>
    </row>
    <row r="1497" spans="1:12" hidden="1">
      <c r="A1497" s="191">
        <v>1496</v>
      </c>
      <c r="B1497" s="192" t="s">
        <v>1826</v>
      </c>
      <c r="C1497" s="193" t="s">
        <v>3853</v>
      </c>
      <c r="D1497" s="193" t="s">
        <v>3854</v>
      </c>
      <c r="E1497" s="193">
        <v>18</v>
      </c>
      <c r="F1497" s="194">
        <v>4.8</v>
      </c>
      <c r="G1497" s="195">
        <v>86.399999999999991</v>
      </c>
      <c r="H1497" s="196">
        <f t="shared" si="46"/>
        <v>0</v>
      </c>
      <c r="I1497" s="197">
        <v>0</v>
      </c>
      <c r="J1497" s="198">
        <f t="shared" si="47"/>
        <v>18</v>
      </c>
      <c r="K1497" s="197">
        <v>86.399999999999991</v>
      </c>
      <c r="L1497" s="199" t="s">
        <v>833</v>
      </c>
    </row>
    <row r="1498" spans="1:12" hidden="1">
      <c r="A1498" s="191">
        <v>1497</v>
      </c>
      <c r="B1498" s="192" t="s">
        <v>298</v>
      </c>
      <c r="C1498" s="193" t="s">
        <v>3855</v>
      </c>
      <c r="D1498" s="193" t="s">
        <v>3856</v>
      </c>
      <c r="E1498" s="193">
        <v>16</v>
      </c>
      <c r="F1498" s="194">
        <v>235.1</v>
      </c>
      <c r="G1498" s="195">
        <v>3761.6</v>
      </c>
      <c r="H1498" s="196">
        <f t="shared" si="46"/>
        <v>8</v>
      </c>
      <c r="I1498" s="197">
        <v>1880.8</v>
      </c>
      <c r="J1498" s="198">
        <f t="shared" si="47"/>
        <v>8</v>
      </c>
      <c r="K1498" s="197">
        <v>1880.8</v>
      </c>
      <c r="L1498" s="199" t="s">
        <v>634</v>
      </c>
    </row>
    <row r="1499" spans="1:12" hidden="1">
      <c r="A1499" s="191">
        <v>1498</v>
      </c>
      <c r="B1499" s="192" t="s">
        <v>301</v>
      </c>
      <c r="C1499" s="193" t="s">
        <v>3857</v>
      </c>
      <c r="D1499" s="193" t="s">
        <v>3858</v>
      </c>
      <c r="E1499" s="193">
        <v>16</v>
      </c>
      <c r="F1499" s="194">
        <v>232.1</v>
      </c>
      <c r="G1499" s="195">
        <v>3713.6</v>
      </c>
      <c r="H1499" s="196">
        <f t="shared" si="46"/>
        <v>16</v>
      </c>
      <c r="I1499" s="197">
        <v>3713.6</v>
      </c>
      <c r="J1499" s="198">
        <f t="shared" si="47"/>
        <v>0</v>
      </c>
      <c r="K1499" s="197">
        <v>0</v>
      </c>
      <c r="L1499" s="199" t="s">
        <v>634</v>
      </c>
    </row>
    <row r="1500" spans="1:12" hidden="1">
      <c r="A1500" s="191">
        <v>1499</v>
      </c>
      <c r="B1500" s="192" t="s">
        <v>304</v>
      </c>
      <c r="C1500" s="193" t="s">
        <v>3859</v>
      </c>
      <c r="D1500" s="193" t="s">
        <v>3860</v>
      </c>
      <c r="E1500" s="193">
        <v>4</v>
      </c>
      <c r="F1500" s="194">
        <v>240.1</v>
      </c>
      <c r="G1500" s="195">
        <v>960.4</v>
      </c>
      <c r="H1500" s="196">
        <f t="shared" si="46"/>
        <v>4</v>
      </c>
      <c r="I1500" s="197">
        <v>960.4</v>
      </c>
      <c r="J1500" s="198">
        <f t="shared" si="47"/>
        <v>0</v>
      </c>
      <c r="K1500" s="197">
        <v>0</v>
      </c>
      <c r="L1500" s="199" t="s">
        <v>634</v>
      </c>
    </row>
    <row r="1501" spans="1:12" hidden="1">
      <c r="A1501" s="191">
        <v>1500</v>
      </c>
      <c r="B1501" s="192" t="s">
        <v>307</v>
      </c>
      <c r="C1501" s="193" t="s">
        <v>3861</v>
      </c>
      <c r="D1501" s="193" t="s">
        <v>3862</v>
      </c>
      <c r="E1501" s="193">
        <v>2</v>
      </c>
      <c r="F1501" s="194">
        <v>230</v>
      </c>
      <c r="G1501" s="195">
        <v>460</v>
      </c>
      <c r="H1501" s="196">
        <f t="shared" si="46"/>
        <v>2</v>
      </c>
      <c r="I1501" s="197">
        <v>460</v>
      </c>
      <c r="J1501" s="198">
        <f t="shared" si="47"/>
        <v>0</v>
      </c>
      <c r="K1501" s="197">
        <v>0</v>
      </c>
      <c r="L1501" s="199" t="s">
        <v>634</v>
      </c>
    </row>
    <row r="1502" spans="1:12" hidden="1">
      <c r="A1502" s="191">
        <v>1501</v>
      </c>
      <c r="B1502" s="192" t="s">
        <v>310</v>
      </c>
      <c r="C1502" s="193" t="s">
        <v>3863</v>
      </c>
      <c r="D1502" s="193" t="s">
        <v>3864</v>
      </c>
      <c r="E1502" s="193">
        <v>2</v>
      </c>
      <c r="F1502" s="194">
        <v>377.3</v>
      </c>
      <c r="G1502" s="195">
        <v>754.6</v>
      </c>
      <c r="H1502" s="196">
        <f t="shared" si="46"/>
        <v>2</v>
      </c>
      <c r="I1502" s="197">
        <v>754.6</v>
      </c>
      <c r="J1502" s="198">
        <f t="shared" si="47"/>
        <v>0</v>
      </c>
      <c r="K1502" s="197">
        <v>0</v>
      </c>
      <c r="L1502" s="199" t="s">
        <v>634</v>
      </c>
    </row>
    <row r="1503" spans="1:12" hidden="1">
      <c r="A1503" s="191">
        <v>1502</v>
      </c>
      <c r="B1503" s="192" t="s">
        <v>313</v>
      </c>
      <c r="C1503" s="193" t="s">
        <v>3865</v>
      </c>
      <c r="D1503" s="193" t="s">
        <v>3866</v>
      </c>
      <c r="E1503" s="193">
        <v>1</v>
      </c>
      <c r="F1503" s="194">
        <v>212.7</v>
      </c>
      <c r="G1503" s="195">
        <v>212.7</v>
      </c>
      <c r="H1503" s="196">
        <f t="shared" si="46"/>
        <v>0</v>
      </c>
      <c r="I1503" s="197">
        <v>0</v>
      </c>
      <c r="J1503" s="198">
        <f t="shared" si="47"/>
        <v>1</v>
      </c>
      <c r="K1503" s="197">
        <v>212.7</v>
      </c>
      <c r="L1503" s="199" t="s">
        <v>634</v>
      </c>
    </row>
    <row r="1504" spans="1:12" hidden="1">
      <c r="A1504" s="191">
        <v>1503</v>
      </c>
      <c r="B1504" s="192" t="s">
        <v>1829</v>
      </c>
      <c r="C1504" s="193" t="s">
        <v>3867</v>
      </c>
      <c r="D1504" s="193" t="s">
        <v>3868</v>
      </c>
      <c r="E1504" s="193">
        <v>2</v>
      </c>
      <c r="F1504" s="194">
        <v>214.9</v>
      </c>
      <c r="G1504" s="195">
        <v>429.8</v>
      </c>
      <c r="H1504" s="196">
        <f t="shared" si="46"/>
        <v>0</v>
      </c>
      <c r="I1504" s="197">
        <v>0</v>
      </c>
      <c r="J1504" s="198">
        <f t="shared" si="47"/>
        <v>2</v>
      </c>
      <c r="K1504" s="197">
        <v>429.8</v>
      </c>
      <c r="L1504" s="199" t="s">
        <v>634</v>
      </c>
    </row>
    <row r="1505" spans="1:12" hidden="1">
      <c r="A1505" s="191">
        <v>1504</v>
      </c>
      <c r="B1505" s="192" t="s">
        <v>1833</v>
      </c>
      <c r="C1505" s="193" t="s">
        <v>3869</v>
      </c>
      <c r="D1505" s="193" t="s">
        <v>3870</v>
      </c>
      <c r="E1505" s="193">
        <v>1</v>
      </c>
      <c r="F1505" s="194">
        <v>212.7</v>
      </c>
      <c r="G1505" s="195">
        <v>212.7</v>
      </c>
      <c r="H1505" s="196">
        <f t="shared" si="46"/>
        <v>0</v>
      </c>
      <c r="I1505" s="197">
        <v>0</v>
      </c>
      <c r="J1505" s="198">
        <f t="shared" si="47"/>
        <v>1</v>
      </c>
      <c r="K1505" s="197">
        <v>212.7</v>
      </c>
      <c r="L1505" s="199" t="s">
        <v>634</v>
      </c>
    </row>
    <row r="1506" spans="1:12" hidden="1">
      <c r="A1506" s="191">
        <v>1505</v>
      </c>
      <c r="B1506" s="192" t="s">
        <v>1836</v>
      </c>
      <c r="C1506" s="193" t="s">
        <v>3871</v>
      </c>
      <c r="D1506" s="193" t="s">
        <v>3872</v>
      </c>
      <c r="E1506" s="193">
        <v>2</v>
      </c>
      <c r="F1506" s="194">
        <v>103.8</v>
      </c>
      <c r="G1506" s="195">
        <v>207.6</v>
      </c>
      <c r="H1506" s="196">
        <f t="shared" si="46"/>
        <v>0</v>
      </c>
      <c r="I1506" s="197">
        <v>0</v>
      </c>
      <c r="J1506" s="198">
        <f t="shared" si="47"/>
        <v>2</v>
      </c>
      <c r="K1506" s="197">
        <v>207.6</v>
      </c>
      <c r="L1506" s="199" t="s">
        <v>634</v>
      </c>
    </row>
    <row r="1507" spans="1:12" hidden="1">
      <c r="A1507" s="191">
        <v>1506</v>
      </c>
      <c r="B1507" s="192" t="s">
        <v>1839</v>
      </c>
      <c r="C1507" s="193" t="s">
        <v>3873</v>
      </c>
      <c r="D1507" s="193" t="s">
        <v>3874</v>
      </c>
      <c r="E1507" s="193">
        <v>2</v>
      </c>
      <c r="F1507" s="194">
        <v>106.7</v>
      </c>
      <c r="G1507" s="195">
        <v>213.4</v>
      </c>
      <c r="H1507" s="196">
        <f t="shared" si="46"/>
        <v>0</v>
      </c>
      <c r="I1507" s="197">
        <v>0</v>
      </c>
      <c r="J1507" s="198">
        <f t="shared" si="47"/>
        <v>2</v>
      </c>
      <c r="K1507" s="197">
        <v>213.4</v>
      </c>
      <c r="L1507" s="199" t="s">
        <v>634</v>
      </c>
    </row>
    <row r="1508" spans="1:12" hidden="1">
      <c r="A1508" s="191">
        <v>1507</v>
      </c>
      <c r="B1508" s="192" t="s">
        <v>316</v>
      </c>
      <c r="C1508" s="193" t="s">
        <v>3875</v>
      </c>
      <c r="D1508" s="193" t="s">
        <v>3876</v>
      </c>
      <c r="E1508" s="193">
        <v>8</v>
      </c>
      <c r="F1508" s="194">
        <v>55</v>
      </c>
      <c r="G1508" s="195">
        <v>440</v>
      </c>
      <c r="H1508" s="196">
        <f t="shared" si="46"/>
        <v>0</v>
      </c>
      <c r="I1508" s="197">
        <v>0</v>
      </c>
      <c r="J1508" s="198">
        <f t="shared" si="47"/>
        <v>8</v>
      </c>
      <c r="K1508" s="197">
        <v>440</v>
      </c>
      <c r="L1508" s="199" t="s">
        <v>634</v>
      </c>
    </row>
    <row r="1509" spans="1:12" hidden="1">
      <c r="A1509" s="191">
        <v>1508</v>
      </c>
      <c r="B1509" s="192" t="s">
        <v>1842</v>
      </c>
      <c r="C1509" s="193" t="s">
        <v>3877</v>
      </c>
      <c r="D1509" s="193" t="s">
        <v>3878</v>
      </c>
      <c r="E1509" s="193">
        <v>4</v>
      </c>
      <c r="F1509" s="194">
        <v>53.9</v>
      </c>
      <c r="G1509" s="195">
        <v>215.6</v>
      </c>
      <c r="H1509" s="196">
        <f t="shared" si="46"/>
        <v>0</v>
      </c>
      <c r="I1509" s="197">
        <v>0</v>
      </c>
      <c r="J1509" s="198">
        <f t="shared" si="47"/>
        <v>4</v>
      </c>
      <c r="K1509" s="197">
        <v>215.6</v>
      </c>
      <c r="L1509" s="199" t="s">
        <v>634</v>
      </c>
    </row>
    <row r="1510" spans="1:12" hidden="1">
      <c r="A1510" s="191">
        <v>1509</v>
      </c>
      <c r="B1510" s="192" t="s">
        <v>1845</v>
      </c>
      <c r="C1510" s="193" t="s">
        <v>3879</v>
      </c>
      <c r="D1510" s="193" t="s">
        <v>3880</v>
      </c>
      <c r="E1510" s="193">
        <v>17</v>
      </c>
      <c r="F1510" s="194">
        <v>53.5</v>
      </c>
      <c r="G1510" s="195">
        <v>909.5</v>
      </c>
      <c r="H1510" s="196">
        <f t="shared" si="46"/>
        <v>0</v>
      </c>
      <c r="I1510" s="197">
        <v>0</v>
      </c>
      <c r="J1510" s="198">
        <f t="shared" si="47"/>
        <v>17</v>
      </c>
      <c r="K1510" s="197">
        <v>909.5</v>
      </c>
      <c r="L1510" s="199" t="s">
        <v>634</v>
      </c>
    </row>
    <row r="1511" spans="1:12" hidden="1">
      <c r="A1511" s="191">
        <v>1510</v>
      </c>
      <c r="B1511" s="192" t="s">
        <v>1848</v>
      </c>
      <c r="C1511" s="193" t="s">
        <v>3881</v>
      </c>
      <c r="D1511" s="193" t="s">
        <v>3882</v>
      </c>
      <c r="E1511" s="193">
        <v>1</v>
      </c>
      <c r="F1511" s="194">
        <v>46.4</v>
      </c>
      <c r="G1511" s="195">
        <v>46.4</v>
      </c>
      <c r="H1511" s="196">
        <f t="shared" si="46"/>
        <v>0</v>
      </c>
      <c r="I1511" s="197">
        <v>0</v>
      </c>
      <c r="J1511" s="198">
        <f t="shared" si="47"/>
        <v>1</v>
      </c>
      <c r="K1511" s="197">
        <v>46.4</v>
      </c>
      <c r="L1511" s="199" t="s">
        <v>634</v>
      </c>
    </row>
    <row r="1512" spans="1:12" hidden="1">
      <c r="A1512" s="191">
        <v>1511</v>
      </c>
      <c r="B1512" s="192" t="s">
        <v>1851</v>
      </c>
      <c r="C1512" s="193" t="s">
        <v>3883</v>
      </c>
      <c r="D1512" s="193" t="s">
        <v>3884</v>
      </c>
      <c r="E1512" s="193">
        <v>1</v>
      </c>
      <c r="F1512" s="194">
        <v>49.2</v>
      </c>
      <c r="G1512" s="195">
        <v>49.2</v>
      </c>
      <c r="H1512" s="196">
        <f t="shared" si="46"/>
        <v>0</v>
      </c>
      <c r="I1512" s="197">
        <v>0</v>
      </c>
      <c r="J1512" s="198">
        <f t="shared" si="47"/>
        <v>1</v>
      </c>
      <c r="K1512" s="197">
        <v>49.2</v>
      </c>
      <c r="L1512" s="199" t="s">
        <v>634</v>
      </c>
    </row>
    <row r="1513" spans="1:12" hidden="1">
      <c r="A1513" s="191">
        <v>1512</v>
      </c>
      <c r="B1513" s="192" t="s">
        <v>1854</v>
      </c>
      <c r="C1513" s="193" t="s">
        <v>3885</v>
      </c>
      <c r="D1513" s="193" t="s">
        <v>3886</v>
      </c>
      <c r="E1513" s="193">
        <v>1</v>
      </c>
      <c r="F1513" s="194">
        <v>52.6</v>
      </c>
      <c r="G1513" s="195">
        <v>52.6</v>
      </c>
      <c r="H1513" s="196">
        <f t="shared" si="46"/>
        <v>0</v>
      </c>
      <c r="I1513" s="197">
        <v>0</v>
      </c>
      <c r="J1513" s="198">
        <f t="shared" si="47"/>
        <v>1</v>
      </c>
      <c r="K1513" s="197">
        <v>52.6</v>
      </c>
      <c r="L1513" s="199" t="s">
        <v>634</v>
      </c>
    </row>
    <row r="1514" spans="1:12" hidden="1">
      <c r="A1514" s="191">
        <v>1513</v>
      </c>
      <c r="B1514" s="192" t="s">
        <v>1856</v>
      </c>
      <c r="C1514" s="193" t="s">
        <v>3887</v>
      </c>
      <c r="D1514" s="193" t="s">
        <v>3888</v>
      </c>
      <c r="E1514" s="193">
        <v>1</v>
      </c>
      <c r="F1514" s="194">
        <v>37.299999999999997</v>
      </c>
      <c r="G1514" s="195">
        <v>37.299999999999997</v>
      </c>
      <c r="H1514" s="196">
        <f t="shared" si="46"/>
        <v>0</v>
      </c>
      <c r="I1514" s="197">
        <v>0</v>
      </c>
      <c r="J1514" s="198">
        <f t="shared" si="47"/>
        <v>1</v>
      </c>
      <c r="K1514" s="197">
        <v>37.299999999999997</v>
      </c>
      <c r="L1514" s="199" t="s">
        <v>634</v>
      </c>
    </row>
    <row r="1515" spans="1:12" hidden="1">
      <c r="A1515" s="191">
        <v>1514</v>
      </c>
      <c r="B1515" s="192" t="s">
        <v>1859</v>
      </c>
      <c r="C1515" s="193" t="s">
        <v>3889</v>
      </c>
      <c r="D1515" s="193" t="s">
        <v>3890</v>
      </c>
      <c r="E1515" s="193">
        <v>2</v>
      </c>
      <c r="F1515" s="194">
        <v>35.700000000000003</v>
      </c>
      <c r="G1515" s="195">
        <v>71.400000000000006</v>
      </c>
      <c r="H1515" s="196">
        <f t="shared" si="46"/>
        <v>0</v>
      </c>
      <c r="I1515" s="197">
        <v>0</v>
      </c>
      <c r="J1515" s="198">
        <f t="shared" si="47"/>
        <v>2</v>
      </c>
      <c r="K1515" s="197">
        <v>71.400000000000006</v>
      </c>
      <c r="L1515" s="199" t="s">
        <v>634</v>
      </c>
    </row>
    <row r="1516" spans="1:12" hidden="1">
      <c r="A1516" s="191">
        <v>1515</v>
      </c>
      <c r="B1516" s="192" t="s">
        <v>1862</v>
      </c>
      <c r="C1516" s="193" t="s">
        <v>3891</v>
      </c>
      <c r="D1516" s="193" t="s">
        <v>3892</v>
      </c>
      <c r="E1516" s="193">
        <v>1</v>
      </c>
      <c r="F1516" s="194">
        <v>29.5</v>
      </c>
      <c r="G1516" s="195">
        <v>29.5</v>
      </c>
      <c r="H1516" s="196">
        <f t="shared" si="46"/>
        <v>0</v>
      </c>
      <c r="I1516" s="197">
        <v>0</v>
      </c>
      <c r="J1516" s="198">
        <f t="shared" si="47"/>
        <v>1</v>
      </c>
      <c r="K1516" s="197">
        <v>29.5</v>
      </c>
      <c r="L1516" s="199" t="s">
        <v>634</v>
      </c>
    </row>
    <row r="1517" spans="1:12" hidden="1">
      <c r="A1517" s="191">
        <v>1516</v>
      </c>
      <c r="B1517" s="192" t="s">
        <v>1865</v>
      </c>
      <c r="C1517" s="193" t="s">
        <v>3893</v>
      </c>
      <c r="D1517" s="193" t="s">
        <v>3894</v>
      </c>
      <c r="E1517" s="193">
        <v>1</v>
      </c>
      <c r="F1517" s="194">
        <v>24.7</v>
      </c>
      <c r="G1517" s="195">
        <v>24.7</v>
      </c>
      <c r="H1517" s="196">
        <f t="shared" si="46"/>
        <v>0</v>
      </c>
      <c r="I1517" s="197">
        <v>0</v>
      </c>
      <c r="J1517" s="198">
        <f t="shared" si="47"/>
        <v>1</v>
      </c>
      <c r="K1517" s="197">
        <v>24.7</v>
      </c>
      <c r="L1517" s="199" t="s">
        <v>634</v>
      </c>
    </row>
    <row r="1518" spans="1:12" hidden="1">
      <c r="A1518" s="191">
        <v>1517</v>
      </c>
      <c r="B1518" s="192" t="s">
        <v>1868</v>
      </c>
      <c r="C1518" s="193" t="s">
        <v>3895</v>
      </c>
      <c r="D1518" s="193" t="s">
        <v>3896</v>
      </c>
      <c r="E1518" s="193">
        <v>2</v>
      </c>
      <c r="F1518" s="194">
        <v>216.8</v>
      </c>
      <c r="G1518" s="195">
        <v>433.6</v>
      </c>
      <c r="H1518" s="196">
        <f t="shared" si="46"/>
        <v>0</v>
      </c>
      <c r="I1518" s="197">
        <v>0</v>
      </c>
      <c r="J1518" s="198">
        <f t="shared" si="47"/>
        <v>2</v>
      </c>
      <c r="K1518" s="197">
        <v>433.6</v>
      </c>
      <c r="L1518" s="199" t="s">
        <v>634</v>
      </c>
    </row>
    <row r="1519" spans="1:12" hidden="1">
      <c r="A1519" s="191">
        <v>1518</v>
      </c>
      <c r="B1519" s="192" t="s">
        <v>1871</v>
      </c>
      <c r="C1519" s="193" t="s">
        <v>3897</v>
      </c>
      <c r="D1519" s="193" t="s">
        <v>3898</v>
      </c>
      <c r="E1519" s="193">
        <v>1</v>
      </c>
      <c r="F1519" s="194">
        <v>219.2</v>
      </c>
      <c r="G1519" s="195">
        <v>219.2</v>
      </c>
      <c r="H1519" s="196">
        <f t="shared" si="46"/>
        <v>0</v>
      </c>
      <c r="I1519" s="197">
        <v>0</v>
      </c>
      <c r="J1519" s="198">
        <f t="shared" si="47"/>
        <v>1</v>
      </c>
      <c r="K1519" s="197">
        <v>219.2</v>
      </c>
      <c r="L1519" s="199" t="s">
        <v>634</v>
      </c>
    </row>
    <row r="1520" spans="1:12" hidden="1">
      <c r="A1520" s="191">
        <v>1519</v>
      </c>
      <c r="B1520" s="192" t="s">
        <v>1874</v>
      </c>
      <c r="C1520" s="193" t="s">
        <v>3899</v>
      </c>
      <c r="D1520" s="193" t="s">
        <v>3900</v>
      </c>
      <c r="E1520" s="193">
        <v>1</v>
      </c>
      <c r="F1520" s="194">
        <v>219.2</v>
      </c>
      <c r="G1520" s="195">
        <v>219.2</v>
      </c>
      <c r="H1520" s="196">
        <f t="shared" si="46"/>
        <v>0</v>
      </c>
      <c r="I1520" s="197">
        <v>0</v>
      </c>
      <c r="J1520" s="198">
        <f t="shared" si="47"/>
        <v>1</v>
      </c>
      <c r="K1520" s="197">
        <v>219.2</v>
      </c>
      <c r="L1520" s="199" t="s">
        <v>634</v>
      </c>
    </row>
    <row r="1521" spans="1:12" hidden="1">
      <c r="A1521" s="191">
        <v>1520</v>
      </c>
      <c r="B1521" s="192" t="s">
        <v>1877</v>
      </c>
      <c r="C1521" s="193" t="s">
        <v>3901</v>
      </c>
      <c r="D1521" s="193" t="s">
        <v>3902</v>
      </c>
      <c r="E1521" s="193">
        <v>1</v>
      </c>
      <c r="F1521" s="194">
        <v>277.10000000000002</v>
      </c>
      <c r="G1521" s="195">
        <v>277.10000000000002</v>
      </c>
      <c r="H1521" s="196">
        <f t="shared" si="46"/>
        <v>0</v>
      </c>
      <c r="I1521" s="197">
        <v>0</v>
      </c>
      <c r="J1521" s="198">
        <f t="shared" si="47"/>
        <v>1</v>
      </c>
      <c r="K1521" s="197">
        <v>277.10000000000002</v>
      </c>
      <c r="L1521" s="199" t="s">
        <v>634</v>
      </c>
    </row>
    <row r="1522" spans="1:12" hidden="1">
      <c r="A1522" s="191">
        <v>1521</v>
      </c>
      <c r="B1522" s="192" t="s">
        <v>1880</v>
      </c>
      <c r="C1522" s="193" t="s">
        <v>3903</v>
      </c>
      <c r="D1522" s="193" t="s">
        <v>3904</v>
      </c>
      <c r="E1522" s="193">
        <v>1</v>
      </c>
      <c r="F1522" s="194">
        <v>427.4</v>
      </c>
      <c r="G1522" s="195">
        <v>427.4</v>
      </c>
      <c r="H1522" s="196">
        <f t="shared" si="46"/>
        <v>0</v>
      </c>
      <c r="I1522" s="197">
        <v>0</v>
      </c>
      <c r="J1522" s="198">
        <f t="shared" si="47"/>
        <v>1</v>
      </c>
      <c r="K1522" s="197">
        <v>427.4</v>
      </c>
      <c r="L1522" s="199" t="s">
        <v>634</v>
      </c>
    </row>
    <row r="1523" spans="1:12" hidden="1">
      <c r="A1523" s="191">
        <v>1522</v>
      </c>
      <c r="B1523" s="192" t="s">
        <v>1883</v>
      </c>
      <c r="C1523" s="193" t="s">
        <v>3905</v>
      </c>
      <c r="D1523" s="193" t="s">
        <v>3906</v>
      </c>
      <c r="E1523" s="193">
        <v>1</v>
      </c>
      <c r="F1523" s="194">
        <v>322.89999999999998</v>
      </c>
      <c r="G1523" s="195">
        <v>322.89999999999998</v>
      </c>
      <c r="H1523" s="196">
        <f t="shared" si="46"/>
        <v>0</v>
      </c>
      <c r="I1523" s="197">
        <v>0</v>
      </c>
      <c r="J1523" s="198">
        <f t="shared" si="47"/>
        <v>1</v>
      </c>
      <c r="K1523" s="197">
        <v>322.89999999999998</v>
      </c>
      <c r="L1523" s="199" t="s">
        <v>634</v>
      </c>
    </row>
    <row r="1524" spans="1:12" hidden="1">
      <c r="A1524" s="191">
        <v>1523</v>
      </c>
      <c r="B1524" s="192" t="s">
        <v>319</v>
      </c>
      <c r="C1524" s="193" t="s">
        <v>3907</v>
      </c>
      <c r="D1524" s="193" t="s">
        <v>3908</v>
      </c>
      <c r="E1524" s="193">
        <v>1</v>
      </c>
      <c r="F1524" s="194">
        <v>473.1</v>
      </c>
      <c r="G1524" s="195">
        <v>473.1</v>
      </c>
      <c r="H1524" s="196">
        <f t="shared" si="46"/>
        <v>0</v>
      </c>
      <c r="I1524" s="197">
        <v>0</v>
      </c>
      <c r="J1524" s="198">
        <f t="shared" si="47"/>
        <v>1</v>
      </c>
      <c r="K1524" s="197">
        <v>473.1</v>
      </c>
      <c r="L1524" s="199" t="s">
        <v>634</v>
      </c>
    </row>
    <row r="1525" spans="1:12" hidden="1">
      <c r="A1525" s="191">
        <v>1524</v>
      </c>
      <c r="B1525" s="192" t="s">
        <v>322</v>
      </c>
      <c r="C1525" s="193" t="s">
        <v>3909</v>
      </c>
      <c r="D1525" s="193" t="s">
        <v>3910</v>
      </c>
      <c r="E1525" s="193">
        <v>1</v>
      </c>
      <c r="F1525" s="194">
        <v>61.1</v>
      </c>
      <c r="G1525" s="195">
        <v>61.1</v>
      </c>
      <c r="H1525" s="196">
        <f t="shared" si="46"/>
        <v>0</v>
      </c>
      <c r="I1525" s="197">
        <v>0</v>
      </c>
      <c r="J1525" s="198">
        <f t="shared" si="47"/>
        <v>1</v>
      </c>
      <c r="K1525" s="197">
        <v>61.1</v>
      </c>
      <c r="L1525" s="199" t="s">
        <v>833</v>
      </c>
    </row>
    <row r="1526" spans="1:12" hidden="1">
      <c r="A1526" s="191">
        <v>1525</v>
      </c>
      <c r="B1526" s="192" t="s">
        <v>1886</v>
      </c>
      <c r="C1526" s="193" t="s">
        <v>3911</v>
      </c>
      <c r="D1526" s="193" t="s">
        <v>3912</v>
      </c>
      <c r="E1526" s="193">
        <v>1</v>
      </c>
      <c r="F1526" s="194">
        <v>61.1</v>
      </c>
      <c r="G1526" s="195">
        <v>61.1</v>
      </c>
      <c r="H1526" s="196">
        <f t="shared" si="46"/>
        <v>0</v>
      </c>
      <c r="I1526" s="197">
        <v>0</v>
      </c>
      <c r="J1526" s="198">
        <f t="shared" si="47"/>
        <v>1</v>
      </c>
      <c r="K1526" s="197">
        <v>61.1</v>
      </c>
      <c r="L1526" s="199" t="s">
        <v>833</v>
      </c>
    </row>
    <row r="1527" spans="1:12" hidden="1">
      <c r="A1527" s="191">
        <v>1526</v>
      </c>
      <c r="B1527" s="192" t="s">
        <v>1889</v>
      </c>
      <c r="C1527" s="193" t="s">
        <v>3913</v>
      </c>
      <c r="D1527" s="193" t="s">
        <v>3914</v>
      </c>
      <c r="E1527" s="193">
        <v>12</v>
      </c>
      <c r="F1527" s="194">
        <v>28.9</v>
      </c>
      <c r="G1527" s="195">
        <v>346.79999999999995</v>
      </c>
      <c r="H1527" s="196">
        <f t="shared" si="46"/>
        <v>0</v>
      </c>
      <c r="I1527" s="197">
        <v>0</v>
      </c>
      <c r="J1527" s="198">
        <f t="shared" si="47"/>
        <v>11.999999999999998</v>
      </c>
      <c r="K1527" s="197">
        <v>346.79999999999995</v>
      </c>
      <c r="L1527" s="199" t="s">
        <v>833</v>
      </c>
    </row>
    <row r="1528" spans="1:12" hidden="1">
      <c r="A1528" s="191">
        <v>1527</v>
      </c>
      <c r="B1528" s="192" t="s">
        <v>1892</v>
      </c>
      <c r="C1528" s="193" t="s">
        <v>3915</v>
      </c>
      <c r="D1528" s="193" t="s">
        <v>3916</v>
      </c>
      <c r="E1528" s="193">
        <v>1</v>
      </c>
      <c r="F1528" s="194">
        <v>36</v>
      </c>
      <c r="G1528" s="195">
        <v>36</v>
      </c>
      <c r="H1528" s="196">
        <f t="shared" si="46"/>
        <v>0</v>
      </c>
      <c r="I1528" s="197">
        <v>0</v>
      </c>
      <c r="J1528" s="198">
        <f t="shared" si="47"/>
        <v>1</v>
      </c>
      <c r="K1528" s="197">
        <v>36</v>
      </c>
      <c r="L1528" s="199" t="s">
        <v>833</v>
      </c>
    </row>
    <row r="1529" spans="1:12" hidden="1">
      <c r="A1529" s="191">
        <v>1528</v>
      </c>
      <c r="B1529" s="192" t="s">
        <v>1895</v>
      </c>
      <c r="C1529" s="193" t="s">
        <v>3917</v>
      </c>
      <c r="D1529" s="193" t="s">
        <v>3918</v>
      </c>
      <c r="E1529" s="193">
        <v>1</v>
      </c>
      <c r="F1529" s="194">
        <v>45.9</v>
      </c>
      <c r="G1529" s="195">
        <v>45.9</v>
      </c>
      <c r="H1529" s="196">
        <f t="shared" si="46"/>
        <v>0</v>
      </c>
      <c r="I1529" s="197">
        <v>0</v>
      </c>
      <c r="J1529" s="198">
        <f t="shared" si="47"/>
        <v>1</v>
      </c>
      <c r="K1529" s="197">
        <v>45.9</v>
      </c>
      <c r="L1529" s="199" t="s">
        <v>833</v>
      </c>
    </row>
    <row r="1530" spans="1:12" hidden="1">
      <c r="A1530" s="191">
        <v>1529</v>
      </c>
      <c r="B1530" s="192" t="s">
        <v>1898</v>
      </c>
      <c r="C1530" s="193" t="s">
        <v>3919</v>
      </c>
      <c r="D1530" s="193" t="s">
        <v>3920</v>
      </c>
      <c r="E1530" s="193">
        <v>2</v>
      </c>
      <c r="F1530" s="194">
        <v>9.4</v>
      </c>
      <c r="G1530" s="195">
        <v>18.8</v>
      </c>
      <c r="H1530" s="196">
        <f t="shared" si="46"/>
        <v>0</v>
      </c>
      <c r="I1530" s="197">
        <v>0</v>
      </c>
      <c r="J1530" s="198">
        <f t="shared" si="47"/>
        <v>2</v>
      </c>
      <c r="K1530" s="197">
        <v>18.8</v>
      </c>
      <c r="L1530" s="199" t="s">
        <v>833</v>
      </c>
    </row>
    <row r="1531" spans="1:12" hidden="1">
      <c r="A1531" s="191">
        <v>1530</v>
      </c>
      <c r="B1531" s="192" t="s">
        <v>440</v>
      </c>
      <c r="C1531" s="193" t="s">
        <v>3921</v>
      </c>
      <c r="D1531" s="193" t="s">
        <v>3922</v>
      </c>
      <c r="E1531" s="193">
        <v>2</v>
      </c>
      <c r="F1531" s="194">
        <v>8.8000000000000007</v>
      </c>
      <c r="G1531" s="195">
        <v>17.600000000000001</v>
      </c>
      <c r="H1531" s="196">
        <f t="shared" si="46"/>
        <v>0</v>
      </c>
      <c r="I1531" s="197">
        <v>0</v>
      </c>
      <c r="J1531" s="198">
        <f t="shared" si="47"/>
        <v>2</v>
      </c>
      <c r="K1531" s="197">
        <v>17.600000000000001</v>
      </c>
      <c r="L1531" s="199" t="s">
        <v>833</v>
      </c>
    </row>
    <row r="1532" spans="1:12" hidden="1">
      <c r="A1532" s="191">
        <v>1531</v>
      </c>
      <c r="B1532" s="192" t="s">
        <v>443</v>
      </c>
      <c r="C1532" s="193" t="s">
        <v>3923</v>
      </c>
      <c r="D1532" s="193" t="s">
        <v>3924</v>
      </c>
      <c r="E1532" s="193">
        <v>14</v>
      </c>
      <c r="F1532" s="194">
        <v>10.9</v>
      </c>
      <c r="G1532" s="195">
        <v>152.6</v>
      </c>
      <c r="H1532" s="196">
        <f t="shared" si="46"/>
        <v>0</v>
      </c>
      <c r="I1532" s="197">
        <v>0</v>
      </c>
      <c r="J1532" s="198">
        <f t="shared" si="47"/>
        <v>13.999999999999998</v>
      </c>
      <c r="K1532" s="197">
        <v>152.6</v>
      </c>
      <c r="L1532" s="199" t="s">
        <v>833</v>
      </c>
    </row>
    <row r="1533" spans="1:12" hidden="1">
      <c r="A1533" s="191">
        <v>1532</v>
      </c>
      <c r="B1533" s="192" t="s">
        <v>446</v>
      </c>
      <c r="C1533" s="193" t="s">
        <v>3925</v>
      </c>
      <c r="D1533" s="193" t="s">
        <v>3926</v>
      </c>
      <c r="E1533" s="193">
        <v>2</v>
      </c>
      <c r="F1533" s="194">
        <v>10.4</v>
      </c>
      <c r="G1533" s="195">
        <v>20.8</v>
      </c>
      <c r="H1533" s="196">
        <f t="shared" si="46"/>
        <v>0</v>
      </c>
      <c r="I1533" s="197">
        <v>0</v>
      </c>
      <c r="J1533" s="198">
        <f t="shared" si="47"/>
        <v>2</v>
      </c>
      <c r="K1533" s="197">
        <v>20.8</v>
      </c>
      <c r="L1533" s="199" t="s">
        <v>833</v>
      </c>
    </row>
    <row r="1534" spans="1:12" hidden="1">
      <c r="A1534" s="191">
        <v>1533</v>
      </c>
      <c r="B1534" s="192" t="s">
        <v>325</v>
      </c>
      <c r="C1534" s="193" t="s">
        <v>3927</v>
      </c>
      <c r="D1534" s="193" t="s">
        <v>3928</v>
      </c>
      <c r="E1534" s="193">
        <v>12</v>
      </c>
      <c r="F1534" s="194">
        <v>8.8000000000000007</v>
      </c>
      <c r="G1534" s="195">
        <v>105.60000000000001</v>
      </c>
      <c r="H1534" s="196">
        <f t="shared" si="46"/>
        <v>0</v>
      </c>
      <c r="I1534" s="197">
        <v>0</v>
      </c>
      <c r="J1534" s="198">
        <f t="shared" si="47"/>
        <v>12</v>
      </c>
      <c r="K1534" s="197">
        <v>105.60000000000001</v>
      </c>
      <c r="L1534" s="199" t="s">
        <v>833</v>
      </c>
    </row>
    <row r="1535" spans="1:12" hidden="1">
      <c r="A1535" s="191">
        <v>1534</v>
      </c>
      <c r="B1535" s="192" t="s">
        <v>328</v>
      </c>
      <c r="C1535" s="193" t="s">
        <v>3929</v>
      </c>
      <c r="D1535" s="193" t="s">
        <v>3930</v>
      </c>
      <c r="E1535" s="193">
        <v>12</v>
      </c>
      <c r="F1535" s="194">
        <v>10.5</v>
      </c>
      <c r="G1535" s="195">
        <v>126</v>
      </c>
      <c r="H1535" s="196">
        <f t="shared" si="46"/>
        <v>0</v>
      </c>
      <c r="I1535" s="197">
        <v>0</v>
      </c>
      <c r="J1535" s="198">
        <f t="shared" si="47"/>
        <v>12</v>
      </c>
      <c r="K1535" s="197">
        <v>126</v>
      </c>
      <c r="L1535" s="199" t="s">
        <v>833</v>
      </c>
    </row>
    <row r="1536" spans="1:12" hidden="1">
      <c r="A1536" s="191">
        <v>1535</v>
      </c>
      <c r="B1536" s="192" t="s">
        <v>331</v>
      </c>
      <c r="C1536" s="193" t="s">
        <v>3931</v>
      </c>
      <c r="D1536" s="193" t="s">
        <v>3932</v>
      </c>
      <c r="E1536" s="193">
        <v>4</v>
      </c>
      <c r="F1536" s="194">
        <v>1471.5</v>
      </c>
      <c r="G1536" s="195">
        <v>5886</v>
      </c>
      <c r="H1536" s="196">
        <f t="shared" si="46"/>
        <v>4</v>
      </c>
      <c r="I1536" s="197">
        <v>5886</v>
      </c>
      <c r="J1536" s="198">
        <f t="shared" si="47"/>
        <v>0</v>
      </c>
      <c r="K1536" s="197">
        <v>0</v>
      </c>
      <c r="L1536" s="199" t="s">
        <v>639</v>
      </c>
    </row>
    <row r="1537" spans="1:12" hidden="1">
      <c r="A1537" s="191">
        <v>1536</v>
      </c>
      <c r="B1537" s="192" t="s">
        <v>334</v>
      </c>
      <c r="C1537" s="193" t="s">
        <v>3933</v>
      </c>
      <c r="D1537" s="193" t="s">
        <v>3934</v>
      </c>
      <c r="E1537" s="193">
        <v>7</v>
      </c>
      <c r="F1537" s="194">
        <v>1414.8</v>
      </c>
      <c r="G1537" s="195">
        <v>9903.6</v>
      </c>
      <c r="H1537" s="196">
        <f t="shared" si="46"/>
        <v>7.0000000000000009</v>
      </c>
      <c r="I1537" s="197">
        <v>9903.6</v>
      </c>
      <c r="J1537" s="198">
        <f t="shared" si="47"/>
        <v>0</v>
      </c>
      <c r="K1537" s="197">
        <v>0</v>
      </c>
      <c r="L1537" s="199" t="s">
        <v>639</v>
      </c>
    </row>
    <row r="1538" spans="1:12" hidden="1">
      <c r="A1538" s="191">
        <v>1537</v>
      </c>
      <c r="B1538" s="192" t="s">
        <v>1901</v>
      </c>
      <c r="C1538" s="193" t="s">
        <v>3935</v>
      </c>
      <c r="D1538" s="193" t="s">
        <v>3936</v>
      </c>
      <c r="E1538" s="193">
        <v>2</v>
      </c>
      <c r="F1538" s="194">
        <v>1427.8</v>
      </c>
      <c r="G1538" s="195">
        <v>2855.6</v>
      </c>
      <c r="H1538" s="196">
        <f t="shared" si="46"/>
        <v>2</v>
      </c>
      <c r="I1538" s="197">
        <v>2855.6</v>
      </c>
      <c r="J1538" s="198">
        <f t="shared" si="47"/>
        <v>0</v>
      </c>
      <c r="K1538" s="197">
        <v>0</v>
      </c>
      <c r="L1538" s="199" t="s">
        <v>639</v>
      </c>
    </row>
    <row r="1539" spans="1:12">
      <c r="A1539" s="191">
        <v>1538</v>
      </c>
      <c r="B1539" s="192" t="s">
        <v>1904</v>
      </c>
      <c r="C1539" s="193" t="s">
        <v>3937</v>
      </c>
      <c r="D1539" s="193" t="s">
        <v>3938</v>
      </c>
      <c r="E1539" s="193">
        <v>128</v>
      </c>
      <c r="F1539" s="194">
        <v>1.6</v>
      </c>
      <c r="G1539" s="195">
        <v>204.8</v>
      </c>
      <c r="H1539" s="196">
        <f t="shared" ref="H1539:H1602" si="48">I1539/F1539</f>
        <v>128</v>
      </c>
      <c r="I1539" s="197">
        <v>204.8</v>
      </c>
      <c r="J1539" s="198">
        <f t="shared" ref="J1539:J1602" si="49">K1539/F1539</f>
        <v>0</v>
      </c>
      <c r="K1539" s="197">
        <v>0</v>
      </c>
      <c r="L1539" s="200" t="s">
        <v>880</v>
      </c>
    </row>
    <row r="1540" spans="1:12" hidden="1">
      <c r="A1540" s="191">
        <v>1539</v>
      </c>
      <c r="B1540" s="192" t="s">
        <v>1907</v>
      </c>
      <c r="C1540" s="193" t="s">
        <v>3939</v>
      </c>
      <c r="D1540" s="193" t="s">
        <v>3940</v>
      </c>
      <c r="E1540" s="193">
        <v>16</v>
      </c>
      <c r="F1540" s="194">
        <v>1</v>
      </c>
      <c r="G1540" s="195">
        <v>16</v>
      </c>
      <c r="H1540" s="196">
        <f t="shared" si="48"/>
        <v>0</v>
      </c>
      <c r="I1540" s="197">
        <v>0</v>
      </c>
      <c r="J1540" s="198">
        <f t="shared" si="49"/>
        <v>16</v>
      </c>
      <c r="K1540" s="197">
        <v>16</v>
      </c>
      <c r="L1540" s="202" t="s">
        <v>634</v>
      </c>
    </row>
    <row r="1541" spans="1:12" hidden="1">
      <c r="A1541" s="191">
        <v>1540</v>
      </c>
      <c r="B1541" s="192" t="s">
        <v>1910</v>
      </c>
      <c r="C1541" s="193" t="s">
        <v>3941</v>
      </c>
      <c r="D1541" s="193" t="s">
        <v>3942</v>
      </c>
      <c r="E1541" s="193">
        <v>8</v>
      </c>
      <c r="F1541" s="194">
        <v>47.7</v>
      </c>
      <c r="G1541" s="195">
        <v>381.6</v>
      </c>
      <c r="H1541" s="196">
        <f t="shared" si="48"/>
        <v>0</v>
      </c>
      <c r="I1541" s="197">
        <v>0</v>
      </c>
      <c r="J1541" s="198">
        <f t="shared" si="49"/>
        <v>8</v>
      </c>
      <c r="K1541" s="197">
        <v>381.6</v>
      </c>
      <c r="L1541" s="200" t="s">
        <v>1012</v>
      </c>
    </row>
    <row r="1542" spans="1:12" hidden="1">
      <c r="A1542" s="191">
        <v>1541</v>
      </c>
      <c r="B1542" s="192" t="s">
        <v>35</v>
      </c>
      <c r="C1542" s="193" t="s">
        <v>3943</v>
      </c>
      <c r="D1542" s="193" t="s">
        <v>3944</v>
      </c>
      <c r="E1542" s="193">
        <v>13</v>
      </c>
      <c r="F1542" s="194">
        <v>45.5</v>
      </c>
      <c r="G1542" s="195">
        <v>591.5</v>
      </c>
      <c r="H1542" s="196">
        <f t="shared" si="48"/>
        <v>0</v>
      </c>
      <c r="I1542" s="197">
        <v>0</v>
      </c>
      <c r="J1542" s="198">
        <f t="shared" si="49"/>
        <v>13</v>
      </c>
      <c r="K1542" s="197">
        <v>591.5</v>
      </c>
      <c r="L1542" s="199" t="s">
        <v>634</v>
      </c>
    </row>
    <row r="1543" spans="1:12" hidden="1">
      <c r="A1543" s="191">
        <v>1542</v>
      </c>
      <c r="B1543" s="192" t="s">
        <v>36</v>
      </c>
      <c r="C1543" s="193" t="s">
        <v>3945</v>
      </c>
      <c r="D1543" s="193" t="s">
        <v>3946</v>
      </c>
      <c r="E1543" s="193">
        <v>1</v>
      </c>
      <c r="F1543" s="194">
        <v>70.599999999999994</v>
      </c>
      <c r="G1543" s="195">
        <v>70.599999999999994</v>
      </c>
      <c r="H1543" s="196">
        <f t="shared" si="48"/>
        <v>0</v>
      </c>
      <c r="I1543" s="197">
        <v>0</v>
      </c>
      <c r="J1543" s="198">
        <f t="shared" si="49"/>
        <v>1</v>
      </c>
      <c r="K1543" s="197">
        <v>70.599999999999994</v>
      </c>
      <c r="L1543" s="199" t="s">
        <v>634</v>
      </c>
    </row>
    <row r="1544" spans="1:12" hidden="1">
      <c r="A1544" s="191">
        <v>1543</v>
      </c>
      <c r="B1544" s="192" t="s">
        <v>37</v>
      </c>
      <c r="C1544" s="193" t="s">
        <v>3947</v>
      </c>
      <c r="D1544" s="193" t="s">
        <v>3948</v>
      </c>
      <c r="E1544" s="193">
        <v>1</v>
      </c>
      <c r="F1544" s="194">
        <v>4701.6000000000004</v>
      </c>
      <c r="G1544" s="195">
        <v>4701.6000000000004</v>
      </c>
      <c r="H1544" s="196">
        <f t="shared" si="48"/>
        <v>0</v>
      </c>
      <c r="I1544" s="197">
        <v>0</v>
      </c>
      <c r="J1544" s="198">
        <f t="shared" si="49"/>
        <v>1</v>
      </c>
      <c r="K1544" s="197">
        <v>4701.6000000000004</v>
      </c>
      <c r="L1544" s="199" t="s">
        <v>639</v>
      </c>
    </row>
    <row r="1545" spans="1:12" hidden="1">
      <c r="A1545" s="191">
        <v>1544</v>
      </c>
      <c r="B1545" s="192" t="s">
        <v>38</v>
      </c>
      <c r="C1545" s="193" t="s">
        <v>3949</v>
      </c>
      <c r="D1545" s="193" t="s">
        <v>3950</v>
      </c>
      <c r="E1545" s="193">
        <v>3</v>
      </c>
      <c r="F1545" s="194">
        <v>4551.2</v>
      </c>
      <c r="G1545" s="195">
        <v>13653.599999999999</v>
      </c>
      <c r="H1545" s="196">
        <f t="shared" si="48"/>
        <v>2</v>
      </c>
      <c r="I1545" s="197">
        <v>9102.4</v>
      </c>
      <c r="J1545" s="198">
        <f t="shared" si="49"/>
        <v>0.99999999999999978</v>
      </c>
      <c r="K1545" s="197">
        <v>4551.1999999999989</v>
      </c>
      <c r="L1545" s="199" t="s">
        <v>639</v>
      </c>
    </row>
    <row r="1546" spans="1:12" hidden="1">
      <c r="A1546" s="191">
        <v>1545</v>
      </c>
      <c r="B1546" s="192" t="s">
        <v>39</v>
      </c>
      <c r="C1546" s="193" t="s">
        <v>3951</v>
      </c>
      <c r="D1546" s="193" t="s">
        <v>3952</v>
      </c>
      <c r="E1546" s="193">
        <v>2</v>
      </c>
      <c r="F1546" s="194">
        <v>4535.6000000000004</v>
      </c>
      <c r="G1546" s="195">
        <v>9071.2000000000007</v>
      </c>
      <c r="H1546" s="196">
        <f t="shared" si="48"/>
        <v>1</v>
      </c>
      <c r="I1546" s="197">
        <v>4535.6000000000004</v>
      </c>
      <c r="J1546" s="198">
        <f t="shared" si="49"/>
        <v>1</v>
      </c>
      <c r="K1546" s="197">
        <v>4535.6000000000004</v>
      </c>
      <c r="L1546" s="199" t="s">
        <v>639</v>
      </c>
    </row>
    <row r="1547" spans="1:12" hidden="1">
      <c r="A1547" s="191">
        <v>1546</v>
      </c>
      <c r="B1547" s="192" t="s">
        <v>644</v>
      </c>
      <c r="C1547" s="193" t="s">
        <v>3953</v>
      </c>
      <c r="D1547" s="193" t="s">
        <v>3954</v>
      </c>
      <c r="E1547" s="193">
        <v>1</v>
      </c>
      <c r="F1547" s="194">
        <v>4526.5</v>
      </c>
      <c r="G1547" s="195">
        <v>4526.5</v>
      </c>
      <c r="H1547" s="196">
        <f t="shared" si="48"/>
        <v>1</v>
      </c>
      <c r="I1547" s="197">
        <v>4526.5</v>
      </c>
      <c r="J1547" s="198">
        <f t="shared" si="49"/>
        <v>0</v>
      </c>
      <c r="K1547" s="197">
        <v>0</v>
      </c>
      <c r="L1547" s="199" t="s">
        <v>639</v>
      </c>
    </row>
    <row r="1548" spans="1:12" hidden="1">
      <c r="A1548" s="191">
        <v>1547</v>
      </c>
      <c r="B1548" s="192" t="s">
        <v>647</v>
      </c>
      <c r="C1548" s="193" t="s">
        <v>3955</v>
      </c>
      <c r="D1548" s="193" t="s">
        <v>3956</v>
      </c>
      <c r="E1548" s="193">
        <v>1</v>
      </c>
      <c r="F1548" s="194">
        <v>4542.1000000000004</v>
      </c>
      <c r="G1548" s="195">
        <v>4542.1000000000004</v>
      </c>
      <c r="H1548" s="196">
        <f t="shared" si="48"/>
        <v>0</v>
      </c>
      <c r="I1548" s="197">
        <v>0</v>
      </c>
      <c r="J1548" s="198">
        <f t="shared" si="49"/>
        <v>1</v>
      </c>
      <c r="K1548" s="197">
        <v>4542.1000000000004</v>
      </c>
      <c r="L1548" s="199" t="s">
        <v>639</v>
      </c>
    </row>
    <row r="1549" spans="1:12" hidden="1">
      <c r="A1549" s="191">
        <v>1548</v>
      </c>
      <c r="B1549" s="192" t="s">
        <v>650</v>
      </c>
      <c r="C1549" s="193" t="s">
        <v>3957</v>
      </c>
      <c r="D1549" s="193" t="s">
        <v>3958</v>
      </c>
      <c r="E1549" s="193">
        <v>1</v>
      </c>
      <c r="F1549" s="194">
        <v>4526.5</v>
      </c>
      <c r="G1549" s="195">
        <v>4526.5</v>
      </c>
      <c r="H1549" s="196">
        <f t="shared" si="48"/>
        <v>0</v>
      </c>
      <c r="I1549" s="197">
        <v>0</v>
      </c>
      <c r="J1549" s="198">
        <f t="shared" si="49"/>
        <v>1</v>
      </c>
      <c r="K1549" s="197">
        <v>4526.5</v>
      </c>
      <c r="L1549" s="199" t="s">
        <v>639</v>
      </c>
    </row>
    <row r="1550" spans="1:12" hidden="1">
      <c r="A1550" s="191">
        <v>1549</v>
      </c>
      <c r="B1550" s="192" t="s">
        <v>653</v>
      </c>
      <c r="C1550" s="193" t="s">
        <v>3959</v>
      </c>
      <c r="D1550" s="193" t="s">
        <v>3960</v>
      </c>
      <c r="E1550" s="193">
        <v>1</v>
      </c>
      <c r="F1550" s="194">
        <v>4542.1000000000004</v>
      </c>
      <c r="G1550" s="195">
        <v>4542.1000000000004</v>
      </c>
      <c r="H1550" s="196">
        <f t="shared" si="48"/>
        <v>0</v>
      </c>
      <c r="I1550" s="197">
        <v>0</v>
      </c>
      <c r="J1550" s="198">
        <f t="shared" si="49"/>
        <v>1</v>
      </c>
      <c r="K1550" s="197">
        <v>4542.1000000000004</v>
      </c>
      <c r="L1550" s="199" t="s">
        <v>639</v>
      </c>
    </row>
    <row r="1551" spans="1:12" hidden="1">
      <c r="A1551" s="191">
        <v>1550</v>
      </c>
      <c r="B1551" s="192" t="s">
        <v>656</v>
      </c>
      <c r="C1551" s="193" t="s">
        <v>3961</v>
      </c>
      <c r="D1551" s="193" t="s">
        <v>3962</v>
      </c>
      <c r="E1551" s="193">
        <v>1</v>
      </c>
      <c r="F1551" s="194">
        <v>4552.8999999999996</v>
      </c>
      <c r="G1551" s="195">
        <v>4552.8999999999996</v>
      </c>
      <c r="H1551" s="196">
        <f t="shared" si="48"/>
        <v>0</v>
      </c>
      <c r="I1551" s="197">
        <v>0</v>
      </c>
      <c r="J1551" s="198">
        <f t="shared" si="49"/>
        <v>1</v>
      </c>
      <c r="K1551" s="197">
        <v>4552.8999999999996</v>
      </c>
      <c r="L1551" s="199" t="s">
        <v>639</v>
      </c>
    </row>
    <row r="1552" spans="1:12" hidden="1">
      <c r="A1552" s="191">
        <v>1551</v>
      </c>
      <c r="B1552" s="192" t="s">
        <v>659</v>
      </c>
      <c r="C1552" s="193" t="s">
        <v>3963</v>
      </c>
      <c r="D1552" s="193" t="s">
        <v>3964</v>
      </c>
      <c r="E1552" s="193">
        <v>1</v>
      </c>
      <c r="F1552" s="194">
        <v>4381.8999999999996</v>
      </c>
      <c r="G1552" s="195">
        <v>4381.8999999999996</v>
      </c>
      <c r="H1552" s="196">
        <f t="shared" si="48"/>
        <v>1</v>
      </c>
      <c r="I1552" s="197">
        <v>4381.8999999999996</v>
      </c>
      <c r="J1552" s="198">
        <f t="shared" si="49"/>
        <v>0</v>
      </c>
      <c r="K1552" s="197">
        <v>0</v>
      </c>
      <c r="L1552" s="199" t="s">
        <v>639</v>
      </c>
    </row>
    <row r="1553" spans="1:12" hidden="1">
      <c r="A1553" s="191">
        <v>1552</v>
      </c>
      <c r="B1553" s="192" t="s">
        <v>662</v>
      </c>
      <c r="C1553" s="193" t="s">
        <v>3965</v>
      </c>
      <c r="D1553" s="193" t="s">
        <v>3966</v>
      </c>
      <c r="E1553" s="193">
        <v>1</v>
      </c>
      <c r="F1553" s="194">
        <v>4416</v>
      </c>
      <c r="G1553" s="195">
        <v>4416</v>
      </c>
      <c r="H1553" s="196">
        <f t="shared" si="48"/>
        <v>1</v>
      </c>
      <c r="I1553" s="197">
        <v>4416</v>
      </c>
      <c r="J1553" s="198">
        <f t="shared" si="49"/>
        <v>0</v>
      </c>
      <c r="K1553" s="197">
        <v>0</v>
      </c>
      <c r="L1553" s="199" t="s">
        <v>639</v>
      </c>
    </row>
    <row r="1554" spans="1:12" hidden="1">
      <c r="A1554" s="191">
        <v>1553</v>
      </c>
      <c r="B1554" s="192" t="s">
        <v>665</v>
      </c>
      <c r="C1554" s="193" t="s">
        <v>3967</v>
      </c>
      <c r="D1554" s="193" t="s">
        <v>3968</v>
      </c>
      <c r="E1554" s="193">
        <v>1</v>
      </c>
      <c r="F1554" s="194">
        <v>2312.5</v>
      </c>
      <c r="G1554" s="195">
        <v>2312.5</v>
      </c>
      <c r="H1554" s="196">
        <f t="shared" si="48"/>
        <v>0</v>
      </c>
      <c r="I1554" s="197">
        <v>0</v>
      </c>
      <c r="J1554" s="198">
        <f t="shared" si="49"/>
        <v>1</v>
      </c>
      <c r="K1554" s="197">
        <v>2312.5</v>
      </c>
      <c r="L1554" s="199" t="s">
        <v>639</v>
      </c>
    </row>
    <row r="1555" spans="1:12" hidden="1">
      <c r="A1555" s="191">
        <v>1554</v>
      </c>
      <c r="B1555" s="192" t="s">
        <v>668</v>
      </c>
      <c r="C1555" s="193" t="s">
        <v>3969</v>
      </c>
      <c r="D1555" s="193" t="s">
        <v>3970</v>
      </c>
      <c r="E1555" s="193">
        <v>1</v>
      </c>
      <c r="F1555" s="194">
        <v>186.6</v>
      </c>
      <c r="G1555" s="195">
        <v>186.6</v>
      </c>
      <c r="H1555" s="196">
        <f t="shared" si="48"/>
        <v>0</v>
      </c>
      <c r="I1555" s="197">
        <v>0</v>
      </c>
      <c r="J1555" s="198">
        <f t="shared" si="49"/>
        <v>1</v>
      </c>
      <c r="K1555" s="197">
        <v>186.6</v>
      </c>
      <c r="L1555" s="199" t="s">
        <v>639</v>
      </c>
    </row>
    <row r="1556" spans="1:12" hidden="1">
      <c r="A1556" s="191">
        <v>1555</v>
      </c>
      <c r="B1556" s="192" t="s">
        <v>451</v>
      </c>
      <c r="C1556" s="193" t="s">
        <v>3971</v>
      </c>
      <c r="D1556" s="193" t="s">
        <v>3972</v>
      </c>
      <c r="E1556" s="193">
        <v>1</v>
      </c>
      <c r="F1556" s="194">
        <v>186.6</v>
      </c>
      <c r="G1556" s="195">
        <v>186.6</v>
      </c>
      <c r="H1556" s="196">
        <f t="shared" si="48"/>
        <v>0</v>
      </c>
      <c r="I1556" s="197">
        <v>0</v>
      </c>
      <c r="J1556" s="198">
        <f t="shared" si="49"/>
        <v>1</v>
      </c>
      <c r="K1556" s="197">
        <v>186.6</v>
      </c>
      <c r="L1556" s="199" t="s">
        <v>639</v>
      </c>
    </row>
    <row r="1557" spans="1:12" hidden="1">
      <c r="A1557" s="191">
        <v>1556</v>
      </c>
      <c r="B1557" s="192" t="s">
        <v>121</v>
      </c>
      <c r="C1557" s="193" t="s">
        <v>3973</v>
      </c>
      <c r="D1557" s="193" t="s">
        <v>3974</v>
      </c>
      <c r="E1557" s="193">
        <v>2</v>
      </c>
      <c r="F1557" s="194">
        <v>186.6</v>
      </c>
      <c r="G1557" s="195">
        <v>373.2</v>
      </c>
      <c r="H1557" s="196">
        <f t="shared" si="48"/>
        <v>0</v>
      </c>
      <c r="I1557" s="197">
        <v>0</v>
      </c>
      <c r="J1557" s="198">
        <f t="shared" si="49"/>
        <v>2</v>
      </c>
      <c r="K1557" s="197">
        <v>373.2</v>
      </c>
      <c r="L1557" s="199" t="s">
        <v>639</v>
      </c>
    </row>
    <row r="1558" spans="1:12" hidden="1">
      <c r="A1558" s="191">
        <v>1557</v>
      </c>
      <c r="B1558" s="192" t="s">
        <v>379</v>
      </c>
      <c r="C1558" s="193" t="s">
        <v>3975</v>
      </c>
      <c r="D1558" s="193" t="s">
        <v>3976</v>
      </c>
      <c r="E1558" s="193">
        <v>1</v>
      </c>
      <c r="F1558" s="194">
        <v>658.3</v>
      </c>
      <c r="G1558" s="195">
        <v>658.3</v>
      </c>
      <c r="H1558" s="196">
        <f t="shared" si="48"/>
        <v>0</v>
      </c>
      <c r="I1558" s="197">
        <v>0</v>
      </c>
      <c r="J1558" s="198">
        <f t="shared" si="49"/>
        <v>1</v>
      </c>
      <c r="K1558" s="197">
        <v>658.3</v>
      </c>
      <c r="L1558" s="199" t="s">
        <v>639</v>
      </c>
    </row>
    <row r="1559" spans="1:12" hidden="1">
      <c r="A1559" s="191">
        <v>1558</v>
      </c>
      <c r="B1559" s="192" t="s">
        <v>382</v>
      </c>
      <c r="C1559" s="193" t="s">
        <v>3977</v>
      </c>
      <c r="D1559" s="193" t="s">
        <v>3978</v>
      </c>
      <c r="E1559" s="193">
        <v>1</v>
      </c>
      <c r="F1559" s="194">
        <v>670.6</v>
      </c>
      <c r="G1559" s="195">
        <v>670.6</v>
      </c>
      <c r="H1559" s="196">
        <f t="shared" si="48"/>
        <v>0</v>
      </c>
      <c r="I1559" s="197">
        <v>0</v>
      </c>
      <c r="J1559" s="198">
        <f t="shared" si="49"/>
        <v>1</v>
      </c>
      <c r="K1559" s="197">
        <v>670.6</v>
      </c>
      <c r="L1559" s="199" t="s">
        <v>639</v>
      </c>
    </row>
    <row r="1560" spans="1:12" hidden="1">
      <c r="A1560" s="191">
        <v>1559</v>
      </c>
      <c r="B1560" s="192" t="s">
        <v>385</v>
      </c>
      <c r="C1560" s="193" t="s">
        <v>3979</v>
      </c>
      <c r="D1560" s="193" t="s">
        <v>3980</v>
      </c>
      <c r="E1560" s="193">
        <v>2</v>
      </c>
      <c r="F1560" s="194">
        <v>670.2</v>
      </c>
      <c r="G1560" s="195">
        <v>1340.4</v>
      </c>
      <c r="H1560" s="196">
        <f t="shared" si="48"/>
        <v>0</v>
      </c>
      <c r="I1560" s="197">
        <v>0</v>
      </c>
      <c r="J1560" s="198">
        <f t="shared" si="49"/>
        <v>2</v>
      </c>
      <c r="K1560" s="197">
        <v>1340.4</v>
      </c>
      <c r="L1560" s="199" t="s">
        <v>639</v>
      </c>
    </row>
    <row r="1561" spans="1:12" hidden="1">
      <c r="A1561" s="191">
        <v>1560</v>
      </c>
      <c r="B1561" s="192" t="s">
        <v>388</v>
      </c>
      <c r="C1561" s="193" t="s">
        <v>3981</v>
      </c>
      <c r="D1561" s="193" t="s">
        <v>3982</v>
      </c>
      <c r="E1561" s="193">
        <v>1</v>
      </c>
      <c r="F1561" s="194">
        <v>647.20000000000005</v>
      </c>
      <c r="G1561" s="195">
        <v>647.20000000000005</v>
      </c>
      <c r="H1561" s="196">
        <f t="shared" si="48"/>
        <v>0</v>
      </c>
      <c r="I1561" s="197">
        <v>0</v>
      </c>
      <c r="J1561" s="198">
        <f t="shared" si="49"/>
        <v>1</v>
      </c>
      <c r="K1561" s="197">
        <v>647.20000000000005</v>
      </c>
      <c r="L1561" s="199" t="s">
        <v>639</v>
      </c>
    </row>
    <row r="1562" spans="1:12" hidden="1">
      <c r="A1562" s="191">
        <v>1561</v>
      </c>
      <c r="B1562" s="192" t="s">
        <v>391</v>
      </c>
      <c r="C1562" s="193" t="s">
        <v>3983</v>
      </c>
      <c r="D1562" s="193" t="s">
        <v>3984</v>
      </c>
      <c r="E1562" s="193">
        <v>1</v>
      </c>
      <c r="F1562" s="194">
        <v>659.5</v>
      </c>
      <c r="G1562" s="195">
        <v>659.5</v>
      </c>
      <c r="H1562" s="196">
        <f t="shared" si="48"/>
        <v>0</v>
      </c>
      <c r="I1562" s="197">
        <v>0</v>
      </c>
      <c r="J1562" s="198">
        <f t="shared" si="49"/>
        <v>1</v>
      </c>
      <c r="K1562" s="197">
        <v>659.5</v>
      </c>
      <c r="L1562" s="199" t="s">
        <v>639</v>
      </c>
    </row>
    <row r="1563" spans="1:12" hidden="1">
      <c r="A1563" s="191">
        <v>1562</v>
      </c>
      <c r="B1563" s="192" t="s">
        <v>124</v>
      </c>
      <c r="C1563" s="193" t="s">
        <v>3985</v>
      </c>
      <c r="D1563" s="193" t="s">
        <v>3986</v>
      </c>
      <c r="E1563" s="193">
        <v>2</v>
      </c>
      <c r="F1563" s="194">
        <v>645.79999999999995</v>
      </c>
      <c r="G1563" s="195">
        <v>1291.5999999999999</v>
      </c>
      <c r="H1563" s="196">
        <f t="shared" si="48"/>
        <v>0</v>
      </c>
      <c r="I1563" s="197">
        <v>0</v>
      </c>
      <c r="J1563" s="198">
        <f t="shared" si="49"/>
        <v>2</v>
      </c>
      <c r="K1563" s="197">
        <v>1291.5999999999999</v>
      </c>
      <c r="L1563" s="199" t="s">
        <v>639</v>
      </c>
    </row>
    <row r="1564" spans="1:12" hidden="1">
      <c r="A1564" s="191">
        <v>1563</v>
      </c>
      <c r="B1564" s="192" t="s">
        <v>127</v>
      </c>
      <c r="C1564" s="193" t="s">
        <v>3987</v>
      </c>
      <c r="D1564" s="193" t="s">
        <v>3988</v>
      </c>
      <c r="E1564" s="193">
        <v>1</v>
      </c>
      <c r="F1564" s="194">
        <v>645.79999999999995</v>
      </c>
      <c r="G1564" s="195">
        <v>645.79999999999995</v>
      </c>
      <c r="H1564" s="196">
        <f t="shared" si="48"/>
        <v>0</v>
      </c>
      <c r="I1564" s="197">
        <v>0</v>
      </c>
      <c r="J1564" s="198">
        <f t="shared" si="49"/>
        <v>1</v>
      </c>
      <c r="K1564" s="197">
        <v>645.79999999999995</v>
      </c>
      <c r="L1564" s="199" t="s">
        <v>639</v>
      </c>
    </row>
    <row r="1565" spans="1:12" hidden="1">
      <c r="A1565" s="191">
        <v>1564</v>
      </c>
      <c r="B1565" s="192" t="s">
        <v>130</v>
      </c>
      <c r="C1565" s="193" t="s">
        <v>3989</v>
      </c>
      <c r="D1565" s="193" t="s">
        <v>3990</v>
      </c>
      <c r="E1565" s="193">
        <v>1</v>
      </c>
      <c r="F1565" s="194">
        <v>658.1</v>
      </c>
      <c r="G1565" s="195">
        <v>658.1</v>
      </c>
      <c r="H1565" s="196">
        <f t="shared" si="48"/>
        <v>0</v>
      </c>
      <c r="I1565" s="197">
        <v>0</v>
      </c>
      <c r="J1565" s="198">
        <f t="shared" si="49"/>
        <v>1</v>
      </c>
      <c r="K1565" s="197">
        <v>658.1</v>
      </c>
      <c r="L1565" s="199" t="s">
        <v>639</v>
      </c>
    </row>
    <row r="1566" spans="1:12" hidden="1">
      <c r="A1566" s="191">
        <v>1565</v>
      </c>
      <c r="B1566" s="192" t="s">
        <v>133</v>
      </c>
      <c r="C1566" s="193" t="s">
        <v>3991</v>
      </c>
      <c r="D1566" s="193" t="s">
        <v>3992</v>
      </c>
      <c r="E1566" s="193">
        <v>2</v>
      </c>
      <c r="F1566" s="194">
        <v>658.3</v>
      </c>
      <c r="G1566" s="195">
        <v>1316.6</v>
      </c>
      <c r="H1566" s="196">
        <f t="shared" si="48"/>
        <v>0</v>
      </c>
      <c r="I1566" s="197">
        <v>0</v>
      </c>
      <c r="J1566" s="198">
        <f t="shared" si="49"/>
        <v>2</v>
      </c>
      <c r="K1566" s="197">
        <v>1316.6</v>
      </c>
      <c r="L1566" s="199" t="s">
        <v>639</v>
      </c>
    </row>
    <row r="1567" spans="1:12" hidden="1">
      <c r="A1567" s="191">
        <v>1566</v>
      </c>
      <c r="B1567" s="192" t="s">
        <v>136</v>
      </c>
      <c r="C1567" s="193" t="s">
        <v>3993</v>
      </c>
      <c r="D1567" s="193" t="s">
        <v>3994</v>
      </c>
      <c r="E1567" s="193">
        <v>2</v>
      </c>
      <c r="F1567" s="194">
        <v>658.3</v>
      </c>
      <c r="G1567" s="195">
        <v>1316.6</v>
      </c>
      <c r="H1567" s="196">
        <f t="shared" si="48"/>
        <v>0</v>
      </c>
      <c r="I1567" s="197">
        <v>0</v>
      </c>
      <c r="J1567" s="198">
        <f t="shared" si="49"/>
        <v>2</v>
      </c>
      <c r="K1567" s="197">
        <v>1316.6</v>
      </c>
      <c r="L1567" s="199" t="s">
        <v>639</v>
      </c>
    </row>
    <row r="1568" spans="1:12" hidden="1">
      <c r="A1568" s="191">
        <v>1567</v>
      </c>
      <c r="B1568" s="192" t="s">
        <v>139</v>
      </c>
      <c r="C1568" s="193" t="s">
        <v>3995</v>
      </c>
      <c r="D1568" s="193" t="s">
        <v>3996</v>
      </c>
      <c r="E1568" s="193">
        <v>2</v>
      </c>
      <c r="F1568" s="194">
        <v>670.6</v>
      </c>
      <c r="G1568" s="195">
        <v>1341.2</v>
      </c>
      <c r="H1568" s="196">
        <f t="shared" si="48"/>
        <v>0</v>
      </c>
      <c r="I1568" s="197">
        <v>0</v>
      </c>
      <c r="J1568" s="198">
        <f t="shared" si="49"/>
        <v>2</v>
      </c>
      <c r="K1568" s="197">
        <v>1341.2</v>
      </c>
      <c r="L1568" s="199" t="s">
        <v>639</v>
      </c>
    </row>
    <row r="1569" spans="1:12" hidden="1">
      <c r="A1569" s="191">
        <v>1568</v>
      </c>
      <c r="B1569" s="192" t="s">
        <v>142</v>
      </c>
      <c r="C1569" s="193" t="s">
        <v>3997</v>
      </c>
      <c r="D1569" s="193" t="s">
        <v>3998</v>
      </c>
      <c r="E1569" s="193">
        <v>2</v>
      </c>
      <c r="F1569" s="194">
        <v>645.79999999999995</v>
      </c>
      <c r="G1569" s="195">
        <v>1291.5999999999999</v>
      </c>
      <c r="H1569" s="196">
        <f t="shared" si="48"/>
        <v>0</v>
      </c>
      <c r="I1569" s="197">
        <v>0</v>
      </c>
      <c r="J1569" s="198">
        <f t="shared" si="49"/>
        <v>2</v>
      </c>
      <c r="K1569" s="197">
        <v>1291.5999999999999</v>
      </c>
      <c r="L1569" s="199" t="s">
        <v>639</v>
      </c>
    </row>
    <row r="1570" spans="1:12" hidden="1">
      <c r="A1570" s="191">
        <v>1569</v>
      </c>
      <c r="B1570" s="192" t="s">
        <v>145</v>
      </c>
      <c r="C1570" s="193" t="s">
        <v>3999</v>
      </c>
      <c r="D1570" s="193" t="s">
        <v>4000</v>
      </c>
      <c r="E1570" s="193">
        <v>2</v>
      </c>
      <c r="F1570" s="194">
        <v>645.79999999999995</v>
      </c>
      <c r="G1570" s="195">
        <v>1291.5999999999999</v>
      </c>
      <c r="H1570" s="196">
        <f t="shared" si="48"/>
        <v>0</v>
      </c>
      <c r="I1570" s="197">
        <v>0</v>
      </c>
      <c r="J1570" s="198">
        <f t="shared" si="49"/>
        <v>2</v>
      </c>
      <c r="K1570" s="197">
        <v>1291.5999999999999</v>
      </c>
      <c r="L1570" s="199" t="s">
        <v>639</v>
      </c>
    </row>
    <row r="1571" spans="1:12" hidden="1">
      <c r="A1571" s="191">
        <v>1570</v>
      </c>
      <c r="B1571" s="192" t="s">
        <v>148</v>
      </c>
      <c r="C1571" s="193" t="s">
        <v>4001</v>
      </c>
      <c r="D1571" s="193" t="s">
        <v>4002</v>
      </c>
      <c r="E1571" s="193">
        <v>2</v>
      </c>
      <c r="F1571" s="194">
        <v>658.1</v>
      </c>
      <c r="G1571" s="195">
        <v>1316.2</v>
      </c>
      <c r="H1571" s="196">
        <f t="shared" si="48"/>
        <v>0</v>
      </c>
      <c r="I1571" s="197">
        <v>0</v>
      </c>
      <c r="J1571" s="198">
        <f t="shared" si="49"/>
        <v>2</v>
      </c>
      <c r="K1571" s="197">
        <v>1316.2</v>
      </c>
      <c r="L1571" s="199" t="s">
        <v>639</v>
      </c>
    </row>
    <row r="1572" spans="1:12" hidden="1">
      <c r="A1572" s="191">
        <v>1571</v>
      </c>
      <c r="B1572" s="192" t="s">
        <v>151</v>
      </c>
      <c r="C1572" s="193" t="s">
        <v>4003</v>
      </c>
      <c r="D1572" s="193" t="s">
        <v>4004</v>
      </c>
      <c r="E1572" s="193">
        <v>2</v>
      </c>
      <c r="F1572" s="194">
        <v>645.79999999999995</v>
      </c>
      <c r="G1572" s="195">
        <v>1291.5999999999999</v>
      </c>
      <c r="H1572" s="196">
        <f t="shared" si="48"/>
        <v>0</v>
      </c>
      <c r="I1572" s="197">
        <v>0</v>
      </c>
      <c r="J1572" s="198">
        <f t="shared" si="49"/>
        <v>2</v>
      </c>
      <c r="K1572" s="197">
        <v>1291.5999999999999</v>
      </c>
      <c r="L1572" s="199" t="s">
        <v>639</v>
      </c>
    </row>
    <row r="1573" spans="1:12" hidden="1">
      <c r="A1573" s="191">
        <v>1572</v>
      </c>
      <c r="B1573" s="192" t="s">
        <v>394</v>
      </c>
      <c r="C1573" s="193" t="s">
        <v>4005</v>
      </c>
      <c r="D1573" s="193" t="s">
        <v>4006</v>
      </c>
      <c r="E1573" s="193">
        <v>2</v>
      </c>
      <c r="F1573" s="194">
        <v>658.3</v>
      </c>
      <c r="G1573" s="195">
        <v>1316.6</v>
      </c>
      <c r="H1573" s="196">
        <f t="shared" si="48"/>
        <v>0</v>
      </c>
      <c r="I1573" s="197">
        <v>0</v>
      </c>
      <c r="J1573" s="198">
        <f t="shared" si="49"/>
        <v>2</v>
      </c>
      <c r="K1573" s="197">
        <v>1316.6</v>
      </c>
      <c r="L1573" s="199" t="s">
        <v>639</v>
      </c>
    </row>
    <row r="1574" spans="1:12" hidden="1">
      <c r="A1574" s="191">
        <v>1573</v>
      </c>
      <c r="B1574" s="192" t="s">
        <v>154</v>
      </c>
      <c r="C1574" s="193" t="s">
        <v>4007</v>
      </c>
      <c r="D1574" s="193" t="s">
        <v>4008</v>
      </c>
      <c r="E1574" s="193">
        <v>1</v>
      </c>
      <c r="F1574" s="194">
        <v>691.2</v>
      </c>
      <c r="G1574" s="195">
        <v>691.2</v>
      </c>
      <c r="H1574" s="196">
        <f t="shared" si="48"/>
        <v>0</v>
      </c>
      <c r="I1574" s="197">
        <v>0</v>
      </c>
      <c r="J1574" s="198">
        <f t="shared" si="49"/>
        <v>1</v>
      </c>
      <c r="K1574" s="197">
        <v>691.2</v>
      </c>
      <c r="L1574" s="199" t="s">
        <v>639</v>
      </c>
    </row>
    <row r="1575" spans="1:12" hidden="1">
      <c r="A1575" s="191">
        <v>1574</v>
      </c>
      <c r="B1575" s="192" t="s">
        <v>397</v>
      </c>
      <c r="C1575" s="193" t="s">
        <v>4009</v>
      </c>
      <c r="D1575" s="193" t="s">
        <v>4010</v>
      </c>
      <c r="E1575" s="193">
        <v>1</v>
      </c>
      <c r="F1575" s="194">
        <v>678.9</v>
      </c>
      <c r="G1575" s="195">
        <v>678.9</v>
      </c>
      <c r="H1575" s="196">
        <f t="shared" si="48"/>
        <v>0</v>
      </c>
      <c r="I1575" s="197">
        <v>0</v>
      </c>
      <c r="J1575" s="198">
        <f t="shared" si="49"/>
        <v>1</v>
      </c>
      <c r="K1575" s="197">
        <v>678.9</v>
      </c>
      <c r="L1575" s="199" t="s">
        <v>639</v>
      </c>
    </row>
    <row r="1576" spans="1:12" hidden="1">
      <c r="A1576" s="191">
        <v>1575</v>
      </c>
      <c r="B1576" s="192" t="s">
        <v>400</v>
      </c>
      <c r="C1576" s="193" t="s">
        <v>4011</v>
      </c>
      <c r="D1576" s="193" t="s">
        <v>4012</v>
      </c>
      <c r="E1576" s="193">
        <v>1</v>
      </c>
      <c r="F1576" s="194">
        <v>678.7</v>
      </c>
      <c r="G1576" s="195">
        <v>678.7</v>
      </c>
      <c r="H1576" s="196">
        <f t="shared" si="48"/>
        <v>0</v>
      </c>
      <c r="I1576" s="197">
        <v>0</v>
      </c>
      <c r="J1576" s="198">
        <f t="shared" si="49"/>
        <v>1</v>
      </c>
      <c r="K1576" s="197">
        <v>678.7</v>
      </c>
      <c r="L1576" s="199" t="s">
        <v>639</v>
      </c>
    </row>
    <row r="1577" spans="1:12" hidden="1">
      <c r="A1577" s="191">
        <v>1576</v>
      </c>
      <c r="B1577" s="192" t="s">
        <v>403</v>
      </c>
      <c r="C1577" s="193" t="s">
        <v>4013</v>
      </c>
      <c r="D1577" s="193" t="s">
        <v>4014</v>
      </c>
      <c r="E1577" s="193">
        <v>1</v>
      </c>
      <c r="F1577" s="194">
        <v>667.6</v>
      </c>
      <c r="G1577" s="195">
        <v>667.6</v>
      </c>
      <c r="H1577" s="196">
        <f t="shared" si="48"/>
        <v>0</v>
      </c>
      <c r="I1577" s="197">
        <v>0</v>
      </c>
      <c r="J1577" s="198">
        <f t="shared" si="49"/>
        <v>1</v>
      </c>
      <c r="K1577" s="197">
        <v>667.6</v>
      </c>
      <c r="L1577" s="199" t="s">
        <v>639</v>
      </c>
    </row>
    <row r="1578" spans="1:12" hidden="1">
      <c r="A1578" s="191">
        <v>1577</v>
      </c>
      <c r="B1578" s="192" t="s">
        <v>673</v>
      </c>
      <c r="C1578" s="193" t="s">
        <v>4015</v>
      </c>
      <c r="D1578" s="193" t="s">
        <v>4016</v>
      </c>
      <c r="E1578" s="193">
        <v>1</v>
      </c>
      <c r="F1578" s="194">
        <v>679.9</v>
      </c>
      <c r="G1578" s="195">
        <v>679.9</v>
      </c>
      <c r="H1578" s="196">
        <f t="shared" si="48"/>
        <v>0</v>
      </c>
      <c r="I1578" s="197">
        <v>0</v>
      </c>
      <c r="J1578" s="198">
        <f t="shared" si="49"/>
        <v>1</v>
      </c>
      <c r="K1578" s="197">
        <v>679.9</v>
      </c>
      <c r="L1578" s="199" t="s">
        <v>639</v>
      </c>
    </row>
    <row r="1579" spans="1:12" hidden="1">
      <c r="A1579" s="191">
        <v>1578</v>
      </c>
      <c r="B1579" s="192" t="s">
        <v>676</v>
      </c>
      <c r="C1579" s="193" t="s">
        <v>4017</v>
      </c>
      <c r="D1579" s="193" t="s">
        <v>4018</v>
      </c>
      <c r="E1579" s="193">
        <v>1</v>
      </c>
      <c r="F1579" s="194">
        <v>655.5</v>
      </c>
      <c r="G1579" s="195">
        <v>655.5</v>
      </c>
      <c r="H1579" s="196">
        <f t="shared" si="48"/>
        <v>0</v>
      </c>
      <c r="I1579" s="197">
        <v>0</v>
      </c>
      <c r="J1579" s="198">
        <f t="shared" si="49"/>
        <v>1</v>
      </c>
      <c r="K1579" s="197">
        <v>655.5</v>
      </c>
      <c r="L1579" s="199" t="s">
        <v>639</v>
      </c>
    </row>
    <row r="1580" spans="1:12" hidden="1">
      <c r="A1580" s="191">
        <v>1579</v>
      </c>
      <c r="B1580" s="192" t="s">
        <v>406</v>
      </c>
      <c r="C1580" s="193" t="s">
        <v>4019</v>
      </c>
      <c r="D1580" s="193" t="s">
        <v>4020</v>
      </c>
      <c r="E1580" s="193">
        <v>1</v>
      </c>
      <c r="F1580" s="194">
        <v>668.6</v>
      </c>
      <c r="G1580" s="195">
        <v>668.6</v>
      </c>
      <c r="H1580" s="196">
        <f t="shared" si="48"/>
        <v>0</v>
      </c>
      <c r="I1580" s="197">
        <v>0</v>
      </c>
      <c r="J1580" s="198">
        <f t="shared" si="49"/>
        <v>1</v>
      </c>
      <c r="K1580" s="197">
        <v>668.6</v>
      </c>
      <c r="L1580" s="199" t="s">
        <v>639</v>
      </c>
    </row>
    <row r="1581" spans="1:12" hidden="1">
      <c r="A1581" s="191">
        <v>1580</v>
      </c>
      <c r="B1581" s="192" t="s">
        <v>409</v>
      </c>
      <c r="C1581" s="193" t="s">
        <v>4021</v>
      </c>
      <c r="D1581" s="193" t="s">
        <v>4022</v>
      </c>
      <c r="E1581" s="193">
        <v>1</v>
      </c>
      <c r="F1581" s="194">
        <v>670.6</v>
      </c>
      <c r="G1581" s="195">
        <v>670.6</v>
      </c>
      <c r="H1581" s="196">
        <f t="shared" si="48"/>
        <v>0</v>
      </c>
      <c r="I1581" s="197">
        <v>0</v>
      </c>
      <c r="J1581" s="198">
        <f t="shared" si="49"/>
        <v>1</v>
      </c>
      <c r="K1581" s="197">
        <v>670.6</v>
      </c>
      <c r="L1581" s="199" t="s">
        <v>639</v>
      </c>
    </row>
    <row r="1582" spans="1:12" hidden="1">
      <c r="A1582" s="191">
        <v>1581</v>
      </c>
      <c r="B1582" s="192" t="s">
        <v>412</v>
      </c>
      <c r="C1582" s="193" t="s">
        <v>4023</v>
      </c>
      <c r="D1582" s="193" t="s">
        <v>4024</v>
      </c>
      <c r="E1582" s="193">
        <v>1</v>
      </c>
      <c r="F1582" s="194">
        <v>658.3</v>
      </c>
      <c r="G1582" s="195">
        <v>658.3</v>
      </c>
      <c r="H1582" s="196">
        <f t="shared" si="48"/>
        <v>0</v>
      </c>
      <c r="I1582" s="197">
        <v>0</v>
      </c>
      <c r="J1582" s="198">
        <f t="shared" si="49"/>
        <v>1</v>
      </c>
      <c r="K1582" s="197">
        <v>658.3</v>
      </c>
      <c r="L1582" s="199" t="s">
        <v>639</v>
      </c>
    </row>
    <row r="1583" spans="1:12" hidden="1">
      <c r="A1583" s="191">
        <v>1582</v>
      </c>
      <c r="B1583" s="192" t="s">
        <v>415</v>
      </c>
      <c r="C1583" s="193" t="s">
        <v>4025</v>
      </c>
      <c r="D1583" s="193" t="s">
        <v>4026</v>
      </c>
      <c r="E1583" s="193">
        <v>1</v>
      </c>
      <c r="F1583" s="194">
        <v>670.6</v>
      </c>
      <c r="G1583" s="195">
        <v>670.6</v>
      </c>
      <c r="H1583" s="196">
        <f t="shared" si="48"/>
        <v>0</v>
      </c>
      <c r="I1583" s="197">
        <v>0</v>
      </c>
      <c r="J1583" s="198">
        <f t="shared" si="49"/>
        <v>1</v>
      </c>
      <c r="K1583" s="197">
        <v>670.6</v>
      </c>
      <c r="L1583" s="199" t="s">
        <v>639</v>
      </c>
    </row>
    <row r="1584" spans="1:12" hidden="1">
      <c r="A1584" s="191">
        <v>1583</v>
      </c>
      <c r="B1584" s="192" t="s">
        <v>418</v>
      </c>
      <c r="C1584" s="193" t="s">
        <v>4027</v>
      </c>
      <c r="D1584" s="193" t="s">
        <v>4028</v>
      </c>
      <c r="E1584" s="193">
        <v>1</v>
      </c>
      <c r="F1584" s="194">
        <v>324.89999999999998</v>
      </c>
      <c r="G1584" s="195">
        <v>324.89999999999998</v>
      </c>
      <c r="H1584" s="196">
        <f t="shared" si="48"/>
        <v>0</v>
      </c>
      <c r="I1584" s="197">
        <v>0</v>
      </c>
      <c r="J1584" s="198">
        <f t="shared" si="49"/>
        <v>1</v>
      </c>
      <c r="K1584" s="197">
        <v>324.89999999999998</v>
      </c>
      <c r="L1584" s="199" t="s">
        <v>639</v>
      </c>
    </row>
    <row r="1585" spans="1:12" hidden="1">
      <c r="A1585" s="191">
        <v>1584</v>
      </c>
      <c r="B1585" s="192" t="s">
        <v>421</v>
      </c>
      <c r="C1585" s="193" t="s">
        <v>4029</v>
      </c>
      <c r="D1585" s="193" t="s">
        <v>4030</v>
      </c>
      <c r="E1585" s="193">
        <v>1</v>
      </c>
      <c r="F1585" s="194">
        <v>323.7</v>
      </c>
      <c r="G1585" s="195">
        <v>323.7</v>
      </c>
      <c r="H1585" s="196">
        <f t="shared" si="48"/>
        <v>0</v>
      </c>
      <c r="I1585" s="197">
        <v>0</v>
      </c>
      <c r="J1585" s="198">
        <f t="shared" si="49"/>
        <v>1</v>
      </c>
      <c r="K1585" s="197">
        <v>323.7</v>
      </c>
      <c r="L1585" s="199" t="s">
        <v>639</v>
      </c>
    </row>
    <row r="1586" spans="1:12" hidden="1">
      <c r="A1586" s="191">
        <v>1585</v>
      </c>
      <c r="B1586" s="192" t="s">
        <v>679</v>
      </c>
      <c r="C1586" s="193" t="s">
        <v>4031</v>
      </c>
      <c r="D1586" s="193" t="s">
        <v>4032</v>
      </c>
      <c r="E1586" s="193">
        <v>1</v>
      </c>
      <c r="F1586" s="194">
        <v>325.3</v>
      </c>
      <c r="G1586" s="195">
        <v>325.3</v>
      </c>
      <c r="H1586" s="196">
        <f t="shared" si="48"/>
        <v>0</v>
      </c>
      <c r="I1586" s="197">
        <v>0</v>
      </c>
      <c r="J1586" s="198">
        <f t="shared" si="49"/>
        <v>1</v>
      </c>
      <c r="K1586" s="197">
        <v>325.3</v>
      </c>
      <c r="L1586" s="199" t="s">
        <v>639</v>
      </c>
    </row>
    <row r="1587" spans="1:12" hidden="1">
      <c r="A1587" s="191">
        <v>1586</v>
      </c>
      <c r="B1587" s="192" t="s">
        <v>682</v>
      </c>
      <c r="C1587" s="193" t="s">
        <v>4033</v>
      </c>
      <c r="D1587" s="193" t="s">
        <v>4034</v>
      </c>
      <c r="E1587" s="193">
        <v>1</v>
      </c>
      <c r="F1587" s="194">
        <v>334.9</v>
      </c>
      <c r="G1587" s="195">
        <v>334.9</v>
      </c>
      <c r="H1587" s="196">
        <f t="shared" si="48"/>
        <v>0</v>
      </c>
      <c r="I1587" s="197">
        <v>0</v>
      </c>
      <c r="J1587" s="198">
        <f t="shared" si="49"/>
        <v>1</v>
      </c>
      <c r="K1587" s="197">
        <v>334.9</v>
      </c>
      <c r="L1587" s="199" t="s">
        <v>639</v>
      </c>
    </row>
    <row r="1588" spans="1:12" hidden="1">
      <c r="A1588" s="191">
        <v>1587</v>
      </c>
      <c r="B1588" s="192" t="s">
        <v>424</v>
      </c>
      <c r="C1588" s="193" t="s">
        <v>4035</v>
      </c>
      <c r="D1588" s="193" t="s">
        <v>4036</v>
      </c>
      <c r="E1588" s="193">
        <v>4</v>
      </c>
      <c r="F1588" s="194">
        <v>315.60000000000002</v>
      </c>
      <c r="G1588" s="195">
        <v>1262.4000000000001</v>
      </c>
      <c r="H1588" s="196">
        <f t="shared" si="48"/>
        <v>0</v>
      </c>
      <c r="I1588" s="197">
        <v>0</v>
      </c>
      <c r="J1588" s="198">
        <f t="shared" si="49"/>
        <v>4</v>
      </c>
      <c r="K1588" s="197">
        <v>1262.4000000000001</v>
      </c>
      <c r="L1588" s="199" t="s">
        <v>639</v>
      </c>
    </row>
    <row r="1589" spans="1:12" hidden="1">
      <c r="A1589" s="191">
        <v>1588</v>
      </c>
      <c r="B1589" s="192" t="s">
        <v>427</v>
      </c>
      <c r="C1589" s="193" t="s">
        <v>4037</v>
      </c>
      <c r="D1589" s="193" t="s">
        <v>4038</v>
      </c>
      <c r="E1589" s="193">
        <v>4</v>
      </c>
      <c r="F1589" s="194">
        <v>314.39999999999998</v>
      </c>
      <c r="G1589" s="195">
        <v>1257.5999999999999</v>
      </c>
      <c r="H1589" s="196">
        <f t="shared" si="48"/>
        <v>0</v>
      </c>
      <c r="I1589" s="197">
        <v>0</v>
      </c>
      <c r="J1589" s="198">
        <f t="shared" si="49"/>
        <v>4</v>
      </c>
      <c r="K1589" s="197">
        <v>1257.5999999999999</v>
      </c>
      <c r="L1589" s="199" t="s">
        <v>639</v>
      </c>
    </row>
    <row r="1590" spans="1:12" hidden="1">
      <c r="A1590" s="191">
        <v>1589</v>
      </c>
      <c r="B1590" s="192" t="s">
        <v>157</v>
      </c>
      <c r="C1590" s="193" t="s">
        <v>4039</v>
      </c>
      <c r="D1590" s="193" t="s">
        <v>4040</v>
      </c>
      <c r="E1590" s="193">
        <v>1</v>
      </c>
      <c r="F1590" s="194">
        <v>369.7</v>
      </c>
      <c r="G1590" s="195">
        <v>369.7</v>
      </c>
      <c r="H1590" s="196">
        <f t="shared" si="48"/>
        <v>0</v>
      </c>
      <c r="I1590" s="197">
        <v>0</v>
      </c>
      <c r="J1590" s="198">
        <f t="shared" si="49"/>
        <v>1</v>
      </c>
      <c r="K1590" s="197">
        <v>369.7</v>
      </c>
      <c r="L1590" s="199" t="s">
        <v>639</v>
      </c>
    </row>
    <row r="1591" spans="1:12" hidden="1">
      <c r="A1591" s="191">
        <v>1590</v>
      </c>
      <c r="B1591" s="192" t="s">
        <v>160</v>
      </c>
      <c r="C1591" s="193" t="s">
        <v>4041</v>
      </c>
      <c r="D1591" s="193" t="s">
        <v>4042</v>
      </c>
      <c r="E1591" s="193">
        <v>1</v>
      </c>
      <c r="F1591" s="194">
        <v>369.7</v>
      </c>
      <c r="G1591" s="195">
        <v>369.7</v>
      </c>
      <c r="H1591" s="196">
        <f t="shared" si="48"/>
        <v>0</v>
      </c>
      <c r="I1591" s="197">
        <v>0</v>
      </c>
      <c r="J1591" s="198">
        <f t="shared" si="49"/>
        <v>1</v>
      </c>
      <c r="K1591" s="197">
        <v>369.7</v>
      </c>
      <c r="L1591" s="199" t="s">
        <v>639</v>
      </c>
    </row>
    <row r="1592" spans="1:12" hidden="1">
      <c r="A1592" s="191">
        <v>1591</v>
      </c>
      <c r="B1592" s="192" t="s">
        <v>163</v>
      </c>
      <c r="C1592" s="193" t="s">
        <v>4043</v>
      </c>
      <c r="D1592" s="193" t="s">
        <v>4044</v>
      </c>
      <c r="E1592" s="193">
        <v>1</v>
      </c>
      <c r="F1592" s="194">
        <v>369.7</v>
      </c>
      <c r="G1592" s="195">
        <v>369.7</v>
      </c>
      <c r="H1592" s="196">
        <f t="shared" si="48"/>
        <v>0</v>
      </c>
      <c r="I1592" s="197">
        <v>0</v>
      </c>
      <c r="J1592" s="198">
        <f t="shared" si="49"/>
        <v>1</v>
      </c>
      <c r="K1592" s="197">
        <v>369.7</v>
      </c>
      <c r="L1592" s="199" t="s">
        <v>639</v>
      </c>
    </row>
    <row r="1593" spans="1:12" hidden="1">
      <c r="A1593" s="191">
        <v>1592</v>
      </c>
      <c r="B1593" s="192" t="s">
        <v>685</v>
      </c>
      <c r="C1593" s="193" t="s">
        <v>4045</v>
      </c>
      <c r="D1593" s="193" t="s">
        <v>4046</v>
      </c>
      <c r="E1593" s="193">
        <v>1</v>
      </c>
      <c r="F1593" s="194">
        <v>369.7</v>
      </c>
      <c r="G1593" s="195">
        <v>369.7</v>
      </c>
      <c r="H1593" s="196">
        <f t="shared" si="48"/>
        <v>0</v>
      </c>
      <c r="I1593" s="197">
        <v>0</v>
      </c>
      <c r="J1593" s="198">
        <f t="shared" si="49"/>
        <v>1</v>
      </c>
      <c r="K1593" s="197">
        <v>369.7</v>
      </c>
      <c r="L1593" s="199" t="s">
        <v>639</v>
      </c>
    </row>
    <row r="1594" spans="1:12" hidden="1">
      <c r="A1594" s="191">
        <v>1593</v>
      </c>
      <c r="B1594" s="192" t="s">
        <v>166</v>
      </c>
      <c r="C1594" s="193" t="s">
        <v>4047</v>
      </c>
      <c r="D1594" s="193" t="s">
        <v>4048</v>
      </c>
      <c r="E1594" s="193">
        <v>1</v>
      </c>
      <c r="F1594" s="194">
        <v>30.4</v>
      </c>
      <c r="G1594" s="195">
        <v>30.4</v>
      </c>
      <c r="H1594" s="196">
        <f t="shared" si="48"/>
        <v>0</v>
      </c>
      <c r="I1594" s="197">
        <v>0</v>
      </c>
      <c r="J1594" s="198">
        <f t="shared" si="49"/>
        <v>1</v>
      </c>
      <c r="K1594" s="197">
        <v>30.4</v>
      </c>
      <c r="L1594" s="199" t="s">
        <v>639</v>
      </c>
    </row>
    <row r="1595" spans="1:12" hidden="1">
      <c r="A1595" s="191">
        <v>1594</v>
      </c>
      <c r="B1595" s="192" t="s">
        <v>688</v>
      </c>
      <c r="C1595" s="193" t="s">
        <v>4049</v>
      </c>
      <c r="D1595" s="193" t="s">
        <v>4050</v>
      </c>
      <c r="E1595" s="193">
        <v>7</v>
      </c>
      <c r="F1595" s="194">
        <v>33</v>
      </c>
      <c r="G1595" s="195">
        <v>231</v>
      </c>
      <c r="H1595" s="196">
        <f t="shared" si="48"/>
        <v>0</v>
      </c>
      <c r="I1595" s="197">
        <v>0</v>
      </c>
      <c r="J1595" s="198">
        <f t="shared" si="49"/>
        <v>7</v>
      </c>
      <c r="K1595" s="197">
        <v>231</v>
      </c>
      <c r="L1595" s="199" t="s">
        <v>639</v>
      </c>
    </row>
    <row r="1596" spans="1:12" hidden="1">
      <c r="A1596" s="191">
        <v>1595</v>
      </c>
      <c r="B1596" s="192" t="s">
        <v>691</v>
      </c>
      <c r="C1596" s="193" t="s">
        <v>4051</v>
      </c>
      <c r="D1596" s="193" t="s">
        <v>4052</v>
      </c>
      <c r="E1596" s="193">
        <v>75</v>
      </c>
      <c r="F1596" s="194">
        <v>118.4</v>
      </c>
      <c r="G1596" s="195">
        <v>8880</v>
      </c>
      <c r="H1596" s="196">
        <f t="shared" si="48"/>
        <v>0</v>
      </c>
      <c r="I1596" s="197">
        <v>0</v>
      </c>
      <c r="J1596" s="198">
        <f t="shared" si="49"/>
        <v>75</v>
      </c>
      <c r="K1596" s="197">
        <v>8880</v>
      </c>
      <c r="L1596" s="199" t="s">
        <v>639</v>
      </c>
    </row>
    <row r="1597" spans="1:12" hidden="1">
      <c r="A1597" s="191">
        <v>1596</v>
      </c>
      <c r="B1597" s="192" t="s">
        <v>694</v>
      </c>
      <c r="C1597" s="193" t="s">
        <v>4053</v>
      </c>
      <c r="D1597" s="193" t="s">
        <v>4054</v>
      </c>
      <c r="E1597" s="193">
        <v>1</v>
      </c>
      <c r="F1597" s="194">
        <v>22.3</v>
      </c>
      <c r="G1597" s="195">
        <v>22.3</v>
      </c>
      <c r="H1597" s="196">
        <f t="shared" si="48"/>
        <v>0</v>
      </c>
      <c r="I1597" s="197">
        <v>0</v>
      </c>
      <c r="J1597" s="198">
        <f t="shared" si="49"/>
        <v>1</v>
      </c>
      <c r="K1597" s="197">
        <v>22.3</v>
      </c>
      <c r="L1597" s="199" t="s">
        <v>639</v>
      </c>
    </row>
    <row r="1598" spans="1:12" hidden="1">
      <c r="A1598" s="191">
        <v>1597</v>
      </c>
      <c r="B1598" s="192" t="s">
        <v>697</v>
      </c>
      <c r="C1598" s="193" t="s">
        <v>4055</v>
      </c>
      <c r="D1598" s="193" t="s">
        <v>4056</v>
      </c>
      <c r="E1598" s="193">
        <v>1</v>
      </c>
      <c r="F1598" s="194">
        <v>35</v>
      </c>
      <c r="G1598" s="195">
        <v>35</v>
      </c>
      <c r="H1598" s="196">
        <f t="shared" si="48"/>
        <v>0</v>
      </c>
      <c r="I1598" s="197">
        <v>0</v>
      </c>
      <c r="J1598" s="198">
        <f t="shared" si="49"/>
        <v>1</v>
      </c>
      <c r="K1598" s="197">
        <v>35</v>
      </c>
      <c r="L1598" s="199" t="s">
        <v>639</v>
      </c>
    </row>
    <row r="1599" spans="1:12" hidden="1">
      <c r="A1599" s="191">
        <v>1598</v>
      </c>
      <c r="B1599" s="192" t="s">
        <v>700</v>
      </c>
      <c r="C1599" s="193" t="s">
        <v>4057</v>
      </c>
      <c r="D1599" s="193" t="s">
        <v>4058</v>
      </c>
      <c r="E1599" s="193">
        <v>1</v>
      </c>
      <c r="F1599" s="194">
        <v>46.3</v>
      </c>
      <c r="G1599" s="195">
        <v>46.3</v>
      </c>
      <c r="H1599" s="196">
        <f t="shared" si="48"/>
        <v>0</v>
      </c>
      <c r="I1599" s="197">
        <v>0</v>
      </c>
      <c r="J1599" s="198">
        <f t="shared" si="49"/>
        <v>1</v>
      </c>
      <c r="K1599" s="197">
        <v>46.3</v>
      </c>
      <c r="L1599" s="199" t="s">
        <v>639</v>
      </c>
    </row>
    <row r="1600" spans="1:12" hidden="1">
      <c r="A1600" s="191">
        <v>1599</v>
      </c>
      <c r="B1600" s="192" t="s">
        <v>703</v>
      </c>
      <c r="C1600" s="193" t="s">
        <v>4059</v>
      </c>
      <c r="D1600" s="193" t="s">
        <v>4060</v>
      </c>
      <c r="E1600" s="193">
        <v>1</v>
      </c>
      <c r="F1600" s="194">
        <v>40.5</v>
      </c>
      <c r="G1600" s="195">
        <v>40.5</v>
      </c>
      <c r="H1600" s="196">
        <f t="shared" si="48"/>
        <v>0</v>
      </c>
      <c r="I1600" s="197">
        <v>0</v>
      </c>
      <c r="J1600" s="198">
        <f t="shared" si="49"/>
        <v>1</v>
      </c>
      <c r="K1600" s="197">
        <v>40.5</v>
      </c>
      <c r="L1600" s="199" t="s">
        <v>639</v>
      </c>
    </row>
    <row r="1601" spans="1:12" hidden="1">
      <c r="A1601" s="191">
        <v>1600</v>
      </c>
      <c r="B1601" s="192" t="s">
        <v>706</v>
      </c>
      <c r="C1601" s="193" t="s">
        <v>4061</v>
      </c>
      <c r="D1601" s="193" t="s">
        <v>4062</v>
      </c>
      <c r="E1601" s="193">
        <v>9</v>
      </c>
      <c r="F1601" s="194">
        <v>50.3</v>
      </c>
      <c r="G1601" s="195">
        <v>452.7</v>
      </c>
      <c r="H1601" s="196">
        <f t="shared" si="48"/>
        <v>0</v>
      </c>
      <c r="I1601" s="197">
        <v>0</v>
      </c>
      <c r="J1601" s="198">
        <f t="shared" si="49"/>
        <v>9</v>
      </c>
      <c r="K1601" s="197">
        <v>452.7</v>
      </c>
      <c r="L1601" s="199" t="s">
        <v>639</v>
      </c>
    </row>
    <row r="1602" spans="1:12" hidden="1">
      <c r="A1602" s="191">
        <v>1601</v>
      </c>
      <c r="B1602" s="192" t="s">
        <v>709</v>
      </c>
      <c r="C1602" s="193" t="s">
        <v>4063</v>
      </c>
      <c r="D1602" s="193" t="s">
        <v>4064</v>
      </c>
      <c r="E1602" s="193">
        <v>1</v>
      </c>
      <c r="F1602" s="194">
        <v>122</v>
      </c>
      <c r="G1602" s="195">
        <v>122</v>
      </c>
      <c r="H1602" s="196">
        <f t="shared" si="48"/>
        <v>0</v>
      </c>
      <c r="I1602" s="197">
        <v>0</v>
      </c>
      <c r="J1602" s="198">
        <f t="shared" si="49"/>
        <v>1</v>
      </c>
      <c r="K1602" s="197">
        <v>122</v>
      </c>
      <c r="L1602" s="199" t="s">
        <v>639</v>
      </c>
    </row>
    <row r="1603" spans="1:12" hidden="1">
      <c r="A1603" s="191">
        <v>1602</v>
      </c>
      <c r="B1603" s="192" t="s">
        <v>712</v>
      </c>
      <c r="C1603" s="193" t="s">
        <v>4065</v>
      </c>
      <c r="D1603" s="193" t="s">
        <v>4066</v>
      </c>
      <c r="E1603" s="193">
        <v>1</v>
      </c>
      <c r="F1603" s="194">
        <v>46.3</v>
      </c>
      <c r="G1603" s="195">
        <v>46.3</v>
      </c>
      <c r="H1603" s="196">
        <f t="shared" ref="H1603:H1666" si="50">I1603/F1603</f>
        <v>0</v>
      </c>
      <c r="I1603" s="197">
        <v>0</v>
      </c>
      <c r="J1603" s="198">
        <f t="shared" ref="J1603:J1666" si="51">K1603/F1603</f>
        <v>1</v>
      </c>
      <c r="K1603" s="197">
        <v>46.3</v>
      </c>
      <c r="L1603" s="199" t="s">
        <v>639</v>
      </c>
    </row>
    <row r="1604" spans="1:12" hidden="1">
      <c r="A1604" s="191">
        <v>1603</v>
      </c>
      <c r="B1604" s="192" t="s">
        <v>715</v>
      </c>
      <c r="C1604" s="193" t="s">
        <v>4067</v>
      </c>
      <c r="D1604" s="193" t="s">
        <v>4068</v>
      </c>
      <c r="E1604" s="193">
        <v>1</v>
      </c>
      <c r="F1604" s="194">
        <v>40.5</v>
      </c>
      <c r="G1604" s="195">
        <v>40.5</v>
      </c>
      <c r="H1604" s="196">
        <f t="shared" si="50"/>
        <v>0</v>
      </c>
      <c r="I1604" s="197">
        <v>0</v>
      </c>
      <c r="J1604" s="198">
        <f t="shared" si="51"/>
        <v>1</v>
      </c>
      <c r="K1604" s="197">
        <v>40.5</v>
      </c>
      <c r="L1604" s="199" t="s">
        <v>639</v>
      </c>
    </row>
    <row r="1605" spans="1:12" hidden="1">
      <c r="A1605" s="191">
        <v>1604</v>
      </c>
      <c r="B1605" s="192" t="s">
        <v>718</v>
      </c>
      <c r="C1605" s="193" t="s">
        <v>4069</v>
      </c>
      <c r="D1605" s="193" t="s">
        <v>4070</v>
      </c>
      <c r="E1605" s="193">
        <v>1</v>
      </c>
      <c r="F1605" s="194">
        <v>42.8</v>
      </c>
      <c r="G1605" s="195">
        <v>42.8</v>
      </c>
      <c r="H1605" s="196">
        <f t="shared" si="50"/>
        <v>0</v>
      </c>
      <c r="I1605" s="197">
        <v>0</v>
      </c>
      <c r="J1605" s="198">
        <f t="shared" si="51"/>
        <v>1</v>
      </c>
      <c r="K1605" s="197">
        <v>42.8</v>
      </c>
      <c r="L1605" s="199" t="s">
        <v>639</v>
      </c>
    </row>
    <row r="1606" spans="1:12" hidden="1">
      <c r="A1606" s="191">
        <v>1605</v>
      </c>
      <c r="B1606" s="192" t="s">
        <v>721</v>
      </c>
      <c r="C1606" s="193" t="s">
        <v>4071</v>
      </c>
      <c r="D1606" s="193" t="s">
        <v>4072</v>
      </c>
      <c r="E1606" s="193">
        <v>1</v>
      </c>
      <c r="F1606" s="194">
        <v>30.2</v>
      </c>
      <c r="G1606" s="195">
        <v>30.2</v>
      </c>
      <c r="H1606" s="196">
        <f t="shared" si="50"/>
        <v>0</v>
      </c>
      <c r="I1606" s="197">
        <v>0</v>
      </c>
      <c r="J1606" s="198">
        <f t="shared" si="51"/>
        <v>1</v>
      </c>
      <c r="K1606" s="197">
        <v>30.2</v>
      </c>
      <c r="L1606" s="199" t="s">
        <v>639</v>
      </c>
    </row>
    <row r="1607" spans="1:12" hidden="1">
      <c r="A1607" s="191">
        <v>1606</v>
      </c>
      <c r="B1607" s="192" t="s">
        <v>724</v>
      </c>
      <c r="C1607" s="193" t="s">
        <v>4073</v>
      </c>
      <c r="D1607" s="193" t="s">
        <v>4074</v>
      </c>
      <c r="E1607" s="193">
        <v>1</v>
      </c>
      <c r="F1607" s="194">
        <v>30.2</v>
      </c>
      <c r="G1607" s="195">
        <v>30.2</v>
      </c>
      <c r="H1607" s="196">
        <f t="shared" si="50"/>
        <v>0</v>
      </c>
      <c r="I1607" s="197">
        <v>0</v>
      </c>
      <c r="J1607" s="198">
        <f t="shared" si="51"/>
        <v>1</v>
      </c>
      <c r="K1607" s="197">
        <v>30.2</v>
      </c>
      <c r="L1607" s="199" t="s">
        <v>639</v>
      </c>
    </row>
    <row r="1608" spans="1:12" hidden="1">
      <c r="A1608" s="191">
        <v>1607</v>
      </c>
      <c r="B1608" s="192" t="s">
        <v>727</v>
      </c>
      <c r="C1608" s="193" t="s">
        <v>4075</v>
      </c>
      <c r="D1608" s="193" t="s">
        <v>4076</v>
      </c>
      <c r="E1608" s="193">
        <v>2</v>
      </c>
      <c r="F1608" s="194">
        <v>42.8</v>
      </c>
      <c r="G1608" s="195">
        <v>85.6</v>
      </c>
      <c r="H1608" s="196">
        <f t="shared" si="50"/>
        <v>0</v>
      </c>
      <c r="I1608" s="197">
        <v>0</v>
      </c>
      <c r="J1608" s="198">
        <f t="shared" si="51"/>
        <v>2</v>
      </c>
      <c r="K1608" s="197">
        <v>85.6</v>
      </c>
      <c r="L1608" s="199" t="s">
        <v>639</v>
      </c>
    </row>
    <row r="1609" spans="1:12" hidden="1">
      <c r="A1609" s="191">
        <v>1608</v>
      </c>
      <c r="B1609" s="192" t="s">
        <v>730</v>
      </c>
      <c r="C1609" s="193" t="s">
        <v>4077</v>
      </c>
      <c r="D1609" s="193" t="s">
        <v>4078</v>
      </c>
      <c r="E1609" s="193">
        <v>1</v>
      </c>
      <c r="F1609" s="194">
        <v>41.7</v>
      </c>
      <c r="G1609" s="195">
        <v>41.7</v>
      </c>
      <c r="H1609" s="196">
        <f t="shared" si="50"/>
        <v>0</v>
      </c>
      <c r="I1609" s="197">
        <v>0</v>
      </c>
      <c r="J1609" s="198">
        <f t="shared" si="51"/>
        <v>1</v>
      </c>
      <c r="K1609" s="197">
        <v>41.7</v>
      </c>
      <c r="L1609" s="199" t="s">
        <v>639</v>
      </c>
    </row>
    <row r="1610" spans="1:12" hidden="1">
      <c r="A1610" s="191">
        <v>1609</v>
      </c>
      <c r="B1610" s="192" t="s">
        <v>733</v>
      </c>
      <c r="C1610" s="193" t="s">
        <v>4079</v>
      </c>
      <c r="D1610" s="193" t="s">
        <v>4080</v>
      </c>
      <c r="E1610" s="193">
        <v>1</v>
      </c>
      <c r="F1610" s="194">
        <v>38.200000000000003</v>
      </c>
      <c r="G1610" s="195">
        <v>38.200000000000003</v>
      </c>
      <c r="H1610" s="196">
        <f t="shared" si="50"/>
        <v>0</v>
      </c>
      <c r="I1610" s="197">
        <v>0</v>
      </c>
      <c r="J1610" s="198">
        <f t="shared" si="51"/>
        <v>1</v>
      </c>
      <c r="K1610" s="197">
        <v>38.200000000000003</v>
      </c>
      <c r="L1610" s="199" t="s">
        <v>639</v>
      </c>
    </row>
    <row r="1611" spans="1:12" hidden="1">
      <c r="A1611" s="191">
        <v>1610</v>
      </c>
      <c r="B1611" s="192" t="s">
        <v>736</v>
      </c>
      <c r="C1611" s="193" t="s">
        <v>4081</v>
      </c>
      <c r="D1611" s="193" t="s">
        <v>4082</v>
      </c>
      <c r="E1611" s="193">
        <v>1</v>
      </c>
      <c r="F1611" s="194">
        <v>47.5</v>
      </c>
      <c r="G1611" s="195">
        <v>47.5</v>
      </c>
      <c r="H1611" s="196">
        <f t="shared" si="50"/>
        <v>0</v>
      </c>
      <c r="I1611" s="197">
        <v>0</v>
      </c>
      <c r="J1611" s="198">
        <f t="shared" si="51"/>
        <v>1</v>
      </c>
      <c r="K1611" s="197">
        <v>47.5</v>
      </c>
      <c r="L1611" s="199" t="s">
        <v>639</v>
      </c>
    </row>
    <row r="1612" spans="1:12" hidden="1">
      <c r="A1612" s="191">
        <v>1611</v>
      </c>
      <c r="B1612" s="192" t="s">
        <v>739</v>
      </c>
      <c r="C1612" s="193" t="s">
        <v>4083</v>
      </c>
      <c r="D1612" s="193" t="s">
        <v>4084</v>
      </c>
      <c r="E1612" s="193">
        <v>1</v>
      </c>
      <c r="F1612" s="194">
        <v>122</v>
      </c>
      <c r="G1612" s="195">
        <v>122</v>
      </c>
      <c r="H1612" s="196">
        <f t="shared" si="50"/>
        <v>0</v>
      </c>
      <c r="I1612" s="197">
        <v>0</v>
      </c>
      <c r="J1612" s="198">
        <f t="shared" si="51"/>
        <v>1</v>
      </c>
      <c r="K1612" s="197">
        <v>122</v>
      </c>
      <c r="L1612" s="199" t="s">
        <v>639</v>
      </c>
    </row>
    <row r="1613" spans="1:12" hidden="1">
      <c r="A1613" s="191">
        <v>1612</v>
      </c>
      <c r="B1613" s="192" t="s">
        <v>742</v>
      </c>
      <c r="C1613" s="193" t="s">
        <v>4085</v>
      </c>
      <c r="D1613" s="193" t="s">
        <v>4086</v>
      </c>
      <c r="E1613" s="193">
        <v>1</v>
      </c>
      <c r="F1613" s="194">
        <v>122</v>
      </c>
      <c r="G1613" s="195">
        <v>122</v>
      </c>
      <c r="H1613" s="196">
        <f t="shared" si="50"/>
        <v>0</v>
      </c>
      <c r="I1613" s="197">
        <v>0</v>
      </c>
      <c r="J1613" s="198">
        <f t="shared" si="51"/>
        <v>1</v>
      </c>
      <c r="K1613" s="197">
        <v>122</v>
      </c>
      <c r="L1613" s="199" t="s">
        <v>639</v>
      </c>
    </row>
    <row r="1614" spans="1:12" hidden="1">
      <c r="A1614" s="191">
        <v>1613</v>
      </c>
      <c r="B1614" s="192" t="s">
        <v>745</v>
      </c>
      <c r="C1614" s="193" t="s">
        <v>4087</v>
      </c>
      <c r="D1614" s="193" t="s">
        <v>4088</v>
      </c>
      <c r="E1614" s="193">
        <v>1</v>
      </c>
      <c r="F1614" s="194">
        <v>41.7</v>
      </c>
      <c r="G1614" s="195">
        <v>41.7</v>
      </c>
      <c r="H1614" s="196">
        <f t="shared" si="50"/>
        <v>0</v>
      </c>
      <c r="I1614" s="197">
        <v>0</v>
      </c>
      <c r="J1614" s="198">
        <f t="shared" si="51"/>
        <v>1</v>
      </c>
      <c r="K1614" s="197">
        <v>41.7</v>
      </c>
      <c r="L1614" s="199" t="s">
        <v>639</v>
      </c>
    </row>
    <row r="1615" spans="1:12" hidden="1">
      <c r="A1615" s="191">
        <v>1614</v>
      </c>
      <c r="B1615" s="192" t="s">
        <v>748</v>
      </c>
      <c r="C1615" s="193" t="s">
        <v>4089</v>
      </c>
      <c r="D1615" s="193" t="s">
        <v>4090</v>
      </c>
      <c r="E1615" s="193">
        <v>1</v>
      </c>
      <c r="F1615" s="194">
        <v>38.200000000000003</v>
      </c>
      <c r="G1615" s="195">
        <v>38.200000000000003</v>
      </c>
      <c r="H1615" s="196">
        <f t="shared" si="50"/>
        <v>0</v>
      </c>
      <c r="I1615" s="197">
        <v>0</v>
      </c>
      <c r="J1615" s="198">
        <f t="shared" si="51"/>
        <v>1</v>
      </c>
      <c r="K1615" s="197">
        <v>38.200000000000003</v>
      </c>
      <c r="L1615" s="199" t="s">
        <v>639</v>
      </c>
    </row>
    <row r="1616" spans="1:12" hidden="1">
      <c r="A1616" s="191">
        <v>1615</v>
      </c>
      <c r="B1616" s="192" t="s">
        <v>169</v>
      </c>
      <c r="C1616" s="193" t="s">
        <v>4091</v>
      </c>
      <c r="D1616" s="193" t="s">
        <v>4092</v>
      </c>
      <c r="E1616" s="193">
        <v>1</v>
      </c>
      <c r="F1616" s="194">
        <v>47.5</v>
      </c>
      <c r="G1616" s="195">
        <v>47.5</v>
      </c>
      <c r="H1616" s="196">
        <f t="shared" si="50"/>
        <v>0</v>
      </c>
      <c r="I1616" s="197">
        <v>0</v>
      </c>
      <c r="J1616" s="198">
        <f t="shared" si="51"/>
        <v>1</v>
      </c>
      <c r="K1616" s="197">
        <v>47.5</v>
      </c>
      <c r="L1616" s="199" t="s">
        <v>639</v>
      </c>
    </row>
    <row r="1617" spans="1:12" hidden="1">
      <c r="A1617" s="191">
        <v>1616</v>
      </c>
      <c r="B1617" s="192" t="s">
        <v>751</v>
      </c>
      <c r="C1617" s="193" t="s">
        <v>4093</v>
      </c>
      <c r="D1617" s="193" t="s">
        <v>4094</v>
      </c>
      <c r="E1617" s="193">
        <v>1</v>
      </c>
      <c r="F1617" s="194">
        <v>35</v>
      </c>
      <c r="G1617" s="195">
        <v>35</v>
      </c>
      <c r="H1617" s="196">
        <f t="shared" si="50"/>
        <v>0</v>
      </c>
      <c r="I1617" s="197">
        <v>0</v>
      </c>
      <c r="J1617" s="198">
        <f t="shared" si="51"/>
        <v>1</v>
      </c>
      <c r="K1617" s="197">
        <v>35</v>
      </c>
      <c r="L1617" s="199" t="s">
        <v>639</v>
      </c>
    </row>
    <row r="1618" spans="1:12" hidden="1">
      <c r="A1618" s="191">
        <v>1617</v>
      </c>
      <c r="B1618" s="192" t="s">
        <v>430</v>
      </c>
      <c r="C1618" s="193" t="s">
        <v>4095</v>
      </c>
      <c r="D1618" s="193" t="s">
        <v>4096</v>
      </c>
      <c r="E1618" s="193">
        <v>2</v>
      </c>
      <c r="F1618" s="194">
        <v>22.3</v>
      </c>
      <c r="G1618" s="195">
        <v>44.6</v>
      </c>
      <c r="H1618" s="196">
        <f t="shared" si="50"/>
        <v>0</v>
      </c>
      <c r="I1618" s="197">
        <v>0</v>
      </c>
      <c r="J1618" s="198">
        <f t="shared" si="51"/>
        <v>2</v>
      </c>
      <c r="K1618" s="197">
        <v>44.6</v>
      </c>
      <c r="L1618" s="199" t="s">
        <v>639</v>
      </c>
    </row>
    <row r="1619" spans="1:12" hidden="1">
      <c r="A1619" s="191">
        <v>1618</v>
      </c>
      <c r="B1619" s="192" t="s">
        <v>172</v>
      </c>
      <c r="C1619" s="193" t="s">
        <v>4097</v>
      </c>
      <c r="D1619" s="193" t="s">
        <v>4098</v>
      </c>
      <c r="E1619" s="193">
        <v>1</v>
      </c>
      <c r="F1619" s="194">
        <v>17.2</v>
      </c>
      <c r="G1619" s="195">
        <v>17.2</v>
      </c>
      <c r="H1619" s="196">
        <f t="shared" si="50"/>
        <v>0</v>
      </c>
      <c r="I1619" s="197">
        <v>0</v>
      </c>
      <c r="J1619" s="198">
        <f t="shared" si="51"/>
        <v>1</v>
      </c>
      <c r="K1619" s="197">
        <v>17.2</v>
      </c>
      <c r="L1619" s="199" t="s">
        <v>639</v>
      </c>
    </row>
    <row r="1620" spans="1:12" hidden="1">
      <c r="A1620" s="191">
        <v>1619</v>
      </c>
      <c r="B1620" s="192" t="s">
        <v>754</v>
      </c>
      <c r="C1620" s="193" t="s">
        <v>4099</v>
      </c>
      <c r="D1620" s="193" t="s">
        <v>4100</v>
      </c>
      <c r="E1620" s="193">
        <v>1</v>
      </c>
      <c r="F1620" s="194">
        <v>125</v>
      </c>
      <c r="G1620" s="195">
        <v>125</v>
      </c>
      <c r="H1620" s="196">
        <f t="shared" si="50"/>
        <v>0</v>
      </c>
      <c r="I1620" s="197">
        <v>0</v>
      </c>
      <c r="J1620" s="198">
        <f t="shared" si="51"/>
        <v>1</v>
      </c>
      <c r="K1620" s="197">
        <v>125</v>
      </c>
      <c r="L1620" s="199" t="s">
        <v>639</v>
      </c>
    </row>
    <row r="1621" spans="1:12" hidden="1">
      <c r="A1621" s="191">
        <v>1620</v>
      </c>
      <c r="B1621" s="192" t="s">
        <v>758</v>
      </c>
      <c r="C1621" s="193" t="s">
        <v>4101</v>
      </c>
      <c r="D1621" s="193" t="s">
        <v>4102</v>
      </c>
      <c r="E1621" s="193">
        <v>2</v>
      </c>
      <c r="F1621" s="194">
        <v>28.4</v>
      </c>
      <c r="G1621" s="195">
        <v>56.8</v>
      </c>
      <c r="H1621" s="196">
        <f t="shared" si="50"/>
        <v>0</v>
      </c>
      <c r="I1621" s="197">
        <v>0</v>
      </c>
      <c r="J1621" s="198">
        <f t="shared" si="51"/>
        <v>2</v>
      </c>
      <c r="K1621" s="197">
        <v>56.8</v>
      </c>
      <c r="L1621" s="199" t="s">
        <v>639</v>
      </c>
    </row>
    <row r="1622" spans="1:12" hidden="1">
      <c r="A1622" s="191">
        <v>1621</v>
      </c>
      <c r="B1622" s="192" t="s">
        <v>761</v>
      </c>
      <c r="C1622" s="193" t="s">
        <v>4103</v>
      </c>
      <c r="D1622" s="193" t="s">
        <v>4104</v>
      </c>
      <c r="E1622" s="193">
        <v>4</v>
      </c>
      <c r="F1622" s="194">
        <v>76.3</v>
      </c>
      <c r="G1622" s="195">
        <v>305.2</v>
      </c>
      <c r="H1622" s="196">
        <f t="shared" si="50"/>
        <v>0</v>
      </c>
      <c r="I1622" s="197">
        <v>0</v>
      </c>
      <c r="J1622" s="198">
        <f t="shared" si="51"/>
        <v>4</v>
      </c>
      <c r="K1622" s="197">
        <v>305.2</v>
      </c>
      <c r="L1622" s="199" t="s">
        <v>639</v>
      </c>
    </row>
    <row r="1623" spans="1:12" hidden="1">
      <c r="A1623" s="191">
        <v>1622</v>
      </c>
      <c r="B1623" s="192" t="s">
        <v>764</v>
      </c>
      <c r="C1623" s="193" t="s">
        <v>4105</v>
      </c>
      <c r="D1623" s="193" t="s">
        <v>4106</v>
      </c>
      <c r="E1623" s="193">
        <v>2</v>
      </c>
      <c r="F1623" s="194">
        <v>48</v>
      </c>
      <c r="G1623" s="195">
        <v>96</v>
      </c>
      <c r="H1623" s="196">
        <f t="shared" si="50"/>
        <v>0</v>
      </c>
      <c r="I1623" s="197">
        <v>0</v>
      </c>
      <c r="J1623" s="198">
        <f t="shared" si="51"/>
        <v>2</v>
      </c>
      <c r="K1623" s="197">
        <v>96</v>
      </c>
      <c r="L1623" s="199" t="s">
        <v>639</v>
      </c>
    </row>
    <row r="1624" spans="1:12" hidden="1">
      <c r="A1624" s="191">
        <v>1623</v>
      </c>
      <c r="B1624" s="192" t="s">
        <v>767</v>
      </c>
      <c r="C1624" s="193" t="s">
        <v>4107</v>
      </c>
      <c r="D1624" s="193" t="s">
        <v>4108</v>
      </c>
      <c r="E1624" s="193">
        <v>2</v>
      </c>
      <c r="F1624" s="194">
        <v>71.3</v>
      </c>
      <c r="G1624" s="195">
        <v>142.6</v>
      </c>
      <c r="H1624" s="196">
        <f t="shared" si="50"/>
        <v>0</v>
      </c>
      <c r="I1624" s="197">
        <v>0</v>
      </c>
      <c r="J1624" s="198">
        <f t="shared" si="51"/>
        <v>2</v>
      </c>
      <c r="K1624" s="197">
        <v>142.6</v>
      </c>
      <c r="L1624" s="199" t="s">
        <v>639</v>
      </c>
    </row>
    <row r="1625" spans="1:12" hidden="1">
      <c r="A1625" s="191">
        <v>1624</v>
      </c>
      <c r="B1625" s="192" t="s">
        <v>770</v>
      </c>
      <c r="C1625" s="193" t="s">
        <v>4109</v>
      </c>
      <c r="D1625" s="193" t="s">
        <v>4110</v>
      </c>
      <c r="E1625" s="193">
        <v>4</v>
      </c>
      <c r="F1625" s="194">
        <v>80.400000000000006</v>
      </c>
      <c r="G1625" s="195">
        <v>321.60000000000002</v>
      </c>
      <c r="H1625" s="196">
        <f t="shared" si="50"/>
        <v>0</v>
      </c>
      <c r="I1625" s="197">
        <v>0</v>
      </c>
      <c r="J1625" s="198">
        <f t="shared" si="51"/>
        <v>4</v>
      </c>
      <c r="K1625" s="197">
        <v>321.60000000000002</v>
      </c>
      <c r="L1625" s="199" t="s">
        <v>639</v>
      </c>
    </row>
    <row r="1626" spans="1:12" hidden="1">
      <c r="A1626" s="191">
        <v>1625</v>
      </c>
      <c r="B1626" s="192" t="s">
        <v>773</v>
      </c>
      <c r="C1626" s="193" t="s">
        <v>4111</v>
      </c>
      <c r="D1626" s="193" t="s">
        <v>4112</v>
      </c>
      <c r="E1626" s="193">
        <v>4</v>
      </c>
      <c r="F1626" s="194">
        <v>76.400000000000006</v>
      </c>
      <c r="G1626" s="195">
        <v>305.60000000000002</v>
      </c>
      <c r="H1626" s="196">
        <f t="shared" si="50"/>
        <v>0</v>
      </c>
      <c r="I1626" s="197">
        <v>0</v>
      </c>
      <c r="J1626" s="198">
        <f t="shared" si="51"/>
        <v>4</v>
      </c>
      <c r="K1626" s="197">
        <v>305.60000000000002</v>
      </c>
      <c r="L1626" s="199" t="s">
        <v>639</v>
      </c>
    </row>
    <row r="1627" spans="1:12" hidden="1">
      <c r="A1627" s="191">
        <v>1626</v>
      </c>
      <c r="B1627" s="192" t="s">
        <v>776</v>
      </c>
      <c r="C1627" s="193" t="s">
        <v>4113</v>
      </c>
      <c r="D1627" s="193" t="s">
        <v>4114</v>
      </c>
      <c r="E1627" s="193">
        <v>3</v>
      </c>
      <c r="F1627" s="194">
        <v>78.2</v>
      </c>
      <c r="G1627" s="195">
        <v>234.60000000000002</v>
      </c>
      <c r="H1627" s="196">
        <f t="shared" si="50"/>
        <v>0</v>
      </c>
      <c r="I1627" s="197">
        <v>0</v>
      </c>
      <c r="J1627" s="198">
        <f t="shared" si="51"/>
        <v>3</v>
      </c>
      <c r="K1627" s="197">
        <v>234.60000000000002</v>
      </c>
      <c r="L1627" s="199" t="s">
        <v>639</v>
      </c>
    </row>
    <row r="1628" spans="1:12" hidden="1">
      <c r="A1628" s="191">
        <v>1627</v>
      </c>
      <c r="B1628" s="192" t="s">
        <v>779</v>
      </c>
      <c r="C1628" s="193" t="s">
        <v>4115</v>
      </c>
      <c r="D1628" s="193" t="s">
        <v>4116</v>
      </c>
      <c r="E1628" s="193">
        <v>2</v>
      </c>
      <c r="F1628" s="194">
        <v>78.2</v>
      </c>
      <c r="G1628" s="195">
        <v>156.4</v>
      </c>
      <c r="H1628" s="196">
        <f t="shared" si="50"/>
        <v>0</v>
      </c>
      <c r="I1628" s="197">
        <v>0</v>
      </c>
      <c r="J1628" s="198">
        <f t="shared" si="51"/>
        <v>2</v>
      </c>
      <c r="K1628" s="197">
        <v>156.4</v>
      </c>
      <c r="L1628" s="199" t="s">
        <v>639</v>
      </c>
    </row>
    <row r="1629" spans="1:12" hidden="1">
      <c r="A1629" s="191">
        <v>1628</v>
      </c>
      <c r="B1629" s="192" t="s">
        <v>782</v>
      </c>
      <c r="C1629" s="193" t="s">
        <v>4117</v>
      </c>
      <c r="D1629" s="193" t="s">
        <v>4118</v>
      </c>
      <c r="E1629" s="193">
        <v>2</v>
      </c>
      <c r="F1629" s="194">
        <v>48</v>
      </c>
      <c r="G1629" s="195">
        <v>96</v>
      </c>
      <c r="H1629" s="196">
        <f t="shared" si="50"/>
        <v>0</v>
      </c>
      <c r="I1629" s="197">
        <v>0</v>
      </c>
      <c r="J1629" s="198">
        <f t="shared" si="51"/>
        <v>2</v>
      </c>
      <c r="K1629" s="197">
        <v>96</v>
      </c>
      <c r="L1629" s="199" t="s">
        <v>639</v>
      </c>
    </row>
    <row r="1630" spans="1:12" hidden="1">
      <c r="A1630" s="191">
        <v>1629</v>
      </c>
      <c r="B1630" s="192" t="s">
        <v>175</v>
      </c>
      <c r="C1630" s="193" t="s">
        <v>4119</v>
      </c>
      <c r="D1630" s="193" t="s">
        <v>4120</v>
      </c>
      <c r="E1630" s="193">
        <v>4</v>
      </c>
      <c r="F1630" s="194">
        <v>76.3</v>
      </c>
      <c r="G1630" s="195">
        <v>305.2</v>
      </c>
      <c r="H1630" s="196">
        <f t="shared" si="50"/>
        <v>0</v>
      </c>
      <c r="I1630" s="197">
        <v>0</v>
      </c>
      <c r="J1630" s="198">
        <f t="shared" si="51"/>
        <v>4</v>
      </c>
      <c r="K1630" s="197">
        <v>305.2</v>
      </c>
      <c r="L1630" s="199" t="s">
        <v>639</v>
      </c>
    </row>
    <row r="1631" spans="1:12" hidden="1">
      <c r="A1631" s="191">
        <v>1630</v>
      </c>
      <c r="B1631" s="192" t="s">
        <v>178</v>
      </c>
      <c r="C1631" s="193" t="s">
        <v>4121</v>
      </c>
      <c r="D1631" s="193" t="s">
        <v>4122</v>
      </c>
      <c r="E1631" s="193">
        <v>2</v>
      </c>
      <c r="F1631" s="194">
        <v>28.9</v>
      </c>
      <c r="G1631" s="195">
        <v>57.8</v>
      </c>
      <c r="H1631" s="196">
        <f t="shared" si="50"/>
        <v>0</v>
      </c>
      <c r="I1631" s="197">
        <v>0</v>
      </c>
      <c r="J1631" s="198">
        <f t="shared" si="51"/>
        <v>2</v>
      </c>
      <c r="K1631" s="197">
        <v>57.8</v>
      </c>
      <c r="L1631" s="199" t="s">
        <v>639</v>
      </c>
    </row>
    <row r="1632" spans="1:12" hidden="1">
      <c r="A1632" s="191">
        <v>1631</v>
      </c>
      <c r="B1632" s="192" t="s">
        <v>785</v>
      </c>
      <c r="C1632" s="193" t="s">
        <v>4123</v>
      </c>
      <c r="D1632" s="193" t="s">
        <v>4124</v>
      </c>
      <c r="E1632" s="193">
        <v>1</v>
      </c>
      <c r="F1632" s="194">
        <v>270.3</v>
      </c>
      <c r="G1632" s="195">
        <v>270.3</v>
      </c>
      <c r="H1632" s="196">
        <f t="shared" si="50"/>
        <v>0</v>
      </c>
      <c r="I1632" s="197">
        <v>0</v>
      </c>
      <c r="J1632" s="198">
        <f t="shared" si="51"/>
        <v>1</v>
      </c>
      <c r="K1632" s="197">
        <v>270.3</v>
      </c>
      <c r="L1632" s="199" t="s">
        <v>639</v>
      </c>
    </row>
    <row r="1633" spans="1:12" hidden="1">
      <c r="A1633" s="191">
        <v>1632</v>
      </c>
      <c r="B1633" s="192" t="s">
        <v>788</v>
      </c>
      <c r="C1633" s="193" t="s">
        <v>4125</v>
      </c>
      <c r="D1633" s="193" t="s">
        <v>4126</v>
      </c>
      <c r="E1633" s="193">
        <v>1</v>
      </c>
      <c r="F1633" s="194">
        <v>3757.4</v>
      </c>
      <c r="G1633" s="195">
        <v>3757.4</v>
      </c>
      <c r="H1633" s="196">
        <f t="shared" si="50"/>
        <v>0</v>
      </c>
      <c r="I1633" s="197">
        <v>0</v>
      </c>
      <c r="J1633" s="198">
        <f t="shared" si="51"/>
        <v>1</v>
      </c>
      <c r="K1633" s="197">
        <v>3757.4</v>
      </c>
      <c r="L1633" s="199" t="s">
        <v>757</v>
      </c>
    </row>
    <row r="1634" spans="1:12" hidden="1">
      <c r="A1634" s="191">
        <v>1633</v>
      </c>
      <c r="B1634" s="192" t="s">
        <v>791</v>
      </c>
      <c r="C1634" s="193" t="s">
        <v>4127</v>
      </c>
      <c r="D1634" s="193" t="s">
        <v>4128</v>
      </c>
      <c r="E1634" s="193">
        <v>8</v>
      </c>
      <c r="F1634" s="194">
        <v>3763.7</v>
      </c>
      <c r="G1634" s="195">
        <v>30109.599999999999</v>
      </c>
      <c r="H1634" s="196">
        <f t="shared" si="50"/>
        <v>2.9999999999999996</v>
      </c>
      <c r="I1634" s="197">
        <v>11291.099999999999</v>
      </c>
      <c r="J1634" s="198">
        <f t="shared" si="51"/>
        <v>5</v>
      </c>
      <c r="K1634" s="197">
        <v>18818.5</v>
      </c>
      <c r="L1634" s="199" t="s">
        <v>757</v>
      </c>
    </row>
    <row r="1635" spans="1:12" hidden="1">
      <c r="A1635" s="191">
        <v>1634</v>
      </c>
      <c r="B1635" s="192" t="s">
        <v>794</v>
      </c>
      <c r="C1635" s="193" t="s">
        <v>4129</v>
      </c>
      <c r="D1635" s="193" t="s">
        <v>4130</v>
      </c>
      <c r="E1635" s="193">
        <v>1</v>
      </c>
      <c r="F1635" s="194">
        <v>3796.9</v>
      </c>
      <c r="G1635" s="195">
        <v>3796.9</v>
      </c>
      <c r="H1635" s="196">
        <f t="shared" si="50"/>
        <v>1</v>
      </c>
      <c r="I1635" s="197">
        <v>3796.9</v>
      </c>
      <c r="J1635" s="198">
        <f t="shared" si="51"/>
        <v>0</v>
      </c>
      <c r="K1635" s="197">
        <v>0</v>
      </c>
      <c r="L1635" s="199" t="s">
        <v>757</v>
      </c>
    </row>
    <row r="1636" spans="1:12" hidden="1">
      <c r="A1636" s="191">
        <v>1635</v>
      </c>
      <c r="B1636" s="192" t="s">
        <v>797</v>
      </c>
      <c r="C1636" s="193" t="s">
        <v>4131</v>
      </c>
      <c r="D1636" s="193" t="s">
        <v>4132</v>
      </c>
      <c r="E1636" s="193">
        <v>1</v>
      </c>
      <c r="F1636" s="194">
        <v>3785.3</v>
      </c>
      <c r="G1636" s="195">
        <v>3785.3</v>
      </c>
      <c r="H1636" s="196">
        <f t="shared" si="50"/>
        <v>1</v>
      </c>
      <c r="I1636" s="197">
        <v>3785.3</v>
      </c>
      <c r="J1636" s="198">
        <f t="shared" si="51"/>
        <v>0</v>
      </c>
      <c r="K1636" s="197">
        <v>0</v>
      </c>
      <c r="L1636" s="199" t="s">
        <v>757</v>
      </c>
    </row>
    <row r="1637" spans="1:12" hidden="1">
      <c r="A1637" s="191">
        <v>1636</v>
      </c>
      <c r="B1637" s="192" t="s">
        <v>800</v>
      </c>
      <c r="C1637" s="193" t="s">
        <v>4133</v>
      </c>
      <c r="D1637" s="193" t="s">
        <v>4134</v>
      </c>
      <c r="E1637" s="193">
        <v>1</v>
      </c>
      <c r="F1637" s="194">
        <v>3796.9</v>
      </c>
      <c r="G1637" s="195">
        <v>3796.9</v>
      </c>
      <c r="H1637" s="196">
        <f t="shared" si="50"/>
        <v>1</v>
      </c>
      <c r="I1637" s="197">
        <v>3796.9</v>
      </c>
      <c r="J1637" s="198">
        <f t="shared" si="51"/>
        <v>0</v>
      </c>
      <c r="K1637" s="197">
        <v>0</v>
      </c>
      <c r="L1637" s="199" t="s">
        <v>757</v>
      </c>
    </row>
    <row r="1638" spans="1:12" hidden="1">
      <c r="A1638" s="191">
        <v>1637</v>
      </c>
      <c r="B1638" s="192" t="s">
        <v>803</v>
      </c>
      <c r="C1638" s="193" t="s">
        <v>4135</v>
      </c>
      <c r="D1638" s="193" t="s">
        <v>4136</v>
      </c>
      <c r="E1638" s="193">
        <v>1</v>
      </c>
      <c r="F1638" s="194">
        <v>3763.7</v>
      </c>
      <c r="G1638" s="195">
        <v>3763.7</v>
      </c>
      <c r="H1638" s="196">
        <f t="shared" si="50"/>
        <v>0</v>
      </c>
      <c r="I1638" s="197">
        <v>0</v>
      </c>
      <c r="J1638" s="198">
        <f t="shared" si="51"/>
        <v>1</v>
      </c>
      <c r="K1638" s="197">
        <v>3763.7</v>
      </c>
      <c r="L1638" s="199" t="s">
        <v>757</v>
      </c>
    </row>
    <row r="1639" spans="1:12" hidden="1">
      <c r="A1639" s="191">
        <v>1638</v>
      </c>
      <c r="B1639" s="192" t="s">
        <v>806</v>
      </c>
      <c r="C1639" s="193" t="s">
        <v>4137</v>
      </c>
      <c r="D1639" s="193" t="s">
        <v>4138</v>
      </c>
      <c r="E1639" s="193">
        <v>1</v>
      </c>
      <c r="F1639" s="194">
        <v>1636.9</v>
      </c>
      <c r="G1639" s="195">
        <v>1636.9</v>
      </c>
      <c r="H1639" s="196">
        <f t="shared" si="50"/>
        <v>0</v>
      </c>
      <c r="I1639" s="197">
        <v>0</v>
      </c>
      <c r="J1639" s="198">
        <f t="shared" si="51"/>
        <v>1</v>
      </c>
      <c r="K1639" s="197">
        <v>1636.9</v>
      </c>
      <c r="L1639" s="199" t="s">
        <v>757</v>
      </c>
    </row>
    <row r="1640" spans="1:12" hidden="1">
      <c r="A1640" s="191">
        <v>1639</v>
      </c>
      <c r="B1640" s="192" t="s">
        <v>809</v>
      </c>
      <c r="C1640" s="193" t="s">
        <v>4139</v>
      </c>
      <c r="D1640" s="193" t="s">
        <v>4140</v>
      </c>
      <c r="E1640" s="193">
        <v>2</v>
      </c>
      <c r="F1640" s="194">
        <v>637.29999999999995</v>
      </c>
      <c r="G1640" s="195">
        <v>1274.5999999999999</v>
      </c>
      <c r="H1640" s="196">
        <f t="shared" si="50"/>
        <v>0</v>
      </c>
      <c r="I1640" s="197">
        <v>0</v>
      </c>
      <c r="J1640" s="198">
        <f t="shared" si="51"/>
        <v>2</v>
      </c>
      <c r="K1640" s="197">
        <v>1274.5999999999999</v>
      </c>
      <c r="L1640" s="199" t="s">
        <v>639</v>
      </c>
    </row>
    <row r="1641" spans="1:12" hidden="1">
      <c r="A1641" s="191">
        <v>1640</v>
      </c>
      <c r="B1641" s="192" t="s">
        <v>812</v>
      </c>
      <c r="C1641" s="193" t="s">
        <v>4141</v>
      </c>
      <c r="D1641" s="193" t="s">
        <v>4142</v>
      </c>
      <c r="E1641" s="193">
        <v>2</v>
      </c>
      <c r="F1641" s="194">
        <v>637.29999999999995</v>
      </c>
      <c r="G1641" s="195">
        <v>1274.5999999999999</v>
      </c>
      <c r="H1641" s="196">
        <f t="shared" si="50"/>
        <v>0</v>
      </c>
      <c r="I1641" s="197">
        <v>0</v>
      </c>
      <c r="J1641" s="198">
        <f t="shared" si="51"/>
        <v>2</v>
      </c>
      <c r="K1641" s="197">
        <v>1274.5999999999999</v>
      </c>
      <c r="L1641" s="199" t="s">
        <v>639</v>
      </c>
    </row>
    <row r="1642" spans="1:12" hidden="1">
      <c r="A1642" s="191">
        <v>1641</v>
      </c>
      <c r="B1642" s="192" t="s">
        <v>815</v>
      </c>
      <c r="C1642" s="193" t="s">
        <v>4143</v>
      </c>
      <c r="D1642" s="193" t="s">
        <v>4144</v>
      </c>
      <c r="E1642" s="193">
        <v>1</v>
      </c>
      <c r="F1642" s="194">
        <v>791.2</v>
      </c>
      <c r="G1642" s="195">
        <v>791.2</v>
      </c>
      <c r="H1642" s="196">
        <f t="shared" si="50"/>
        <v>0</v>
      </c>
      <c r="I1642" s="197">
        <v>0</v>
      </c>
      <c r="J1642" s="198">
        <f t="shared" si="51"/>
        <v>1</v>
      </c>
      <c r="K1642" s="197">
        <v>791.2</v>
      </c>
      <c r="L1642" s="199" t="s">
        <v>639</v>
      </c>
    </row>
    <row r="1643" spans="1:12" hidden="1">
      <c r="A1643" s="191">
        <v>1642</v>
      </c>
      <c r="B1643" s="192" t="s">
        <v>818</v>
      </c>
      <c r="C1643" s="193" t="s">
        <v>4145</v>
      </c>
      <c r="D1643" s="193" t="s">
        <v>4146</v>
      </c>
      <c r="E1643" s="193">
        <v>3</v>
      </c>
      <c r="F1643" s="194">
        <v>18</v>
      </c>
      <c r="G1643" s="195">
        <v>54</v>
      </c>
      <c r="H1643" s="196">
        <f t="shared" si="50"/>
        <v>0</v>
      </c>
      <c r="I1643" s="197">
        <v>0</v>
      </c>
      <c r="J1643" s="198">
        <f t="shared" si="51"/>
        <v>3</v>
      </c>
      <c r="K1643" s="197">
        <v>54</v>
      </c>
      <c r="L1643" s="199" t="s">
        <v>639</v>
      </c>
    </row>
    <row r="1644" spans="1:12" hidden="1">
      <c r="A1644" s="191">
        <v>1643</v>
      </c>
      <c r="B1644" s="192" t="s">
        <v>821</v>
      </c>
      <c r="C1644" s="193" t="s">
        <v>4147</v>
      </c>
      <c r="D1644" s="193" t="s">
        <v>4148</v>
      </c>
      <c r="E1644" s="193">
        <v>14</v>
      </c>
      <c r="F1644" s="194">
        <v>15.8</v>
      </c>
      <c r="G1644" s="195">
        <v>221.20000000000002</v>
      </c>
      <c r="H1644" s="196">
        <f t="shared" si="50"/>
        <v>0</v>
      </c>
      <c r="I1644" s="197">
        <v>0</v>
      </c>
      <c r="J1644" s="198">
        <f t="shared" si="51"/>
        <v>14</v>
      </c>
      <c r="K1644" s="197">
        <v>221.20000000000002</v>
      </c>
      <c r="L1644" s="199" t="s">
        <v>639</v>
      </c>
    </row>
    <row r="1645" spans="1:12" hidden="1">
      <c r="A1645" s="191">
        <v>1644</v>
      </c>
      <c r="B1645" s="192" t="s">
        <v>824</v>
      </c>
      <c r="C1645" s="193" t="s">
        <v>4149</v>
      </c>
      <c r="D1645" s="193" t="s">
        <v>4150</v>
      </c>
      <c r="E1645" s="193">
        <v>1</v>
      </c>
      <c r="F1645" s="194">
        <v>18.5</v>
      </c>
      <c r="G1645" s="195">
        <v>18.5</v>
      </c>
      <c r="H1645" s="196">
        <f t="shared" si="50"/>
        <v>0</v>
      </c>
      <c r="I1645" s="197">
        <v>0</v>
      </c>
      <c r="J1645" s="198">
        <f t="shared" si="51"/>
        <v>1</v>
      </c>
      <c r="K1645" s="197">
        <v>18.5</v>
      </c>
      <c r="L1645" s="199" t="s">
        <v>639</v>
      </c>
    </row>
    <row r="1646" spans="1:12" hidden="1">
      <c r="A1646" s="191">
        <v>1645</v>
      </c>
      <c r="B1646" s="192" t="s">
        <v>827</v>
      </c>
      <c r="C1646" s="193" t="s">
        <v>4151</v>
      </c>
      <c r="D1646" s="193" t="s">
        <v>4152</v>
      </c>
      <c r="E1646" s="193">
        <v>1</v>
      </c>
      <c r="F1646" s="194">
        <v>12.1</v>
      </c>
      <c r="G1646" s="195">
        <v>12.1</v>
      </c>
      <c r="H1646" s="196">
        <f t="shared" si="50"/>
        <v>0</v>
      </c>
      <c r="I1646" s="197">
        <v>0</v>
      </c>
      <c r="J1646" s="198">
        <f t="shared" si="51"/>
        <v>1</v>
      </c>
      <c r="K1646" s="197">
        <v>12.1</v>
      </c>
      <c r="L1646" s="199" t="s">
        <v>639</v>
      </c>
    </row>
    <row r="1647" spans="1:12" hidden="1">
      <c r="A1647" s="191">
        <v>1646</v>
      </c>
      <c r="B1647" s="192" t="s">
        <v>830</v>
      </c>
      <c r="C1647" s="193" t="s">
        <v>4153</v>
      </c>
      <c r="D1647" s="193" t="s">
        <v>4154</v>
      </c>
      <c r="E1647" s="193">
        <v>1</v>
      </c>
      <c r="F1647" s="194">
        <v>15.4</v>
      </c>
      <c r="G1647" s="195">
        <v>15.4</v>
      </c>
      <c r="H1647" s="196">
        <f t="shared" si="50"/>
        <v>0</v>
      </c>
      <c r="I1647" s="197">
        <v>0</v>
      </c>
      <c r="J1647" s="198">
        <f t="shared" si="51"/>
        <v>1</v>
      </c>
      <c r="K1647" s="197">
        <v>15.4</v>
      </c>
      <c r="L1647" s="199" t="s">
        <v>639</v>
      </c>
    </row>
    <row r="1648" spans="1:12" hidden="1">
      <c r="A1648" s="191">
        <v>1647</v>
      </c>
      <c r="B1648" s="192" t="s">
        <v>834</v>
      </c>
      <c r="C1648" s="193" t="s">
        <v>4155</v>
      </c>
      <c r="D1648" s="193" t="s">
        <v>4156</v>
      </c>
      <c r="E1648" s="193">
        <v>3</v>
      </c>
      <c r="F1648" s="194">
        <v>49</v>
      </c>
      <c r="G1648" s="195">
        <v>147</v>
      </c>
      <c r="H1648" s="196">
        <f t="shared" si="50"/>
        <v>0</v>
      </c>
      <c r="I1648" s="197">
        <v>0</v>
      </c>
      <c r="J1648" s="198">
        <f t="shared" si="51"/>
        <v>3</v>
      </c>
      <c r="K1648" s="197">
        <v>147</v>
      </c>
      <c r="L1648" s="199" t="s">
        <v>639</v>
      </c>
    </row>
    <row r="1649" spans="1:12" hidden="1">
      <c r="A1649" s="191">
        <v>1648</v>
      </c>
      <c r="B1649" s="192" t="s">
        <v>837</v>
      </c>
      <c r="C1649" s="193" t="s">
        <v>4157</v>
      </c>
      <c r="D1649" s="193" t="s">
        <v>4158</v>
      </c>
      <c r="E1649" s="193">
        <v>3</v>
      </c>
      <c r="F1649" s="194">
        <v>45.6</v>
      </c>
      <c r="G1649" s="195">
        <v>136.80000000000001</v>
      </c>
      <c r="H1649" s="196">
        <f t="shared" si="50"/>
        <v>0</v>
      </c>
      <c r="I1649" s="197">
        <v>0</v>
      </c>
      <c r="J1649" s="198">
        <f t="shared" si="51"/>
        <v>3</v>
      </c>
      <c r="K1649" s="197">
        <v>136.80000000000001</v>
      </c>
      <c r="L1649" s="199" t="s">
        <v>639</v>
      </c>
    </row>
    <row r="1650" spans="1:12" hidden="1">
      <c r="A1650" s="191">
        <v>1649</v>
      </c>
      <c r="B1650" s="192" t="s">
        <v>840</v>
      </c>
      <c r="C1650" s="193" t="s">
        <v>4159</v>
      </c>
      <c r="D1650" s="193" t="s">
        <v>4160</v>
      </c>
      <c r="E1650" s="193">
        <v>24</v>
      </c>
      <c r="F1650" s="194">
        <v>16.2</v>
      </c>
      <c r="G1650" s="195">
        <v>388.79999999999995</v>
      </c>
      <c r="H1650" s="196">
        <f t="shared" si="50"/>
        <v>0</v>
      </c>
      <c r="I1650" s="197">
        <v>0</v>
      </c>
      <c r="J1650" s="198">
        <f t="shared" si="51"/>
        <v>24</v>
      </c>
      <c r="K1650" s="197">
        <v>388.79999999999995</v>
      </c>
      <c r="L1650" s="199" t="s">
        <v>639</v>
      </c>
    </row>
    <row r="1651" spans="1:12" hidden="1">
      <c r="A1651" s="191">
        <v>1650</v>
      </c>
      <c r="B1651" s="192" t="s">
        <v>843</v>
      </c>
      <c r="C1651" s="193" t="s">
        <v>4161</v>
      </c>
      <c r="D1651" s="193" t="s">
        <v>4162</v>
      </c>
      <c r="E1651" s="193">
        <v>2</v>
      </c>
      <c r="F1651" s="194">
        <v>25.4</v>
      </c>
      <c r="G1651" s="195">
        <v>50.8</v>
      </c>
      <c r="H1651" s="196">
        <f t="shared" si="50"/>
        <v>0</v>
      </c>
      <c r="I1651" s="197">
        <v>0</v>
      </c>
      <c r="J1651" s="198">
        <f t="shared" si="51"/>
        <v>2</v>
      </c>
      <c r="K1651" s="197">
        <v>50.8</v>
      </c>
      <c r="L1651" s="199" t="s">
        <v>639</v>
      </c>
    </row>
    <row r="1652" spans="1:12" hidden="1">
      <c r="A1652" s="191">
        <v>1651</v>
      </c>
      <c r="B1652" s="192" t="s">
        <v>846</v>
      </c>
      <c r="C1652" s="193" t="s">
        <v>4163</v>
      </c>
      <c r="D1652" s="193" t="s">
        <v>4164</v>
      </c>
      <c r="E1652" s="193">
        <v>1</v>
      </c>
      <c r="F1652" s="194">
        <v>15.6</v>
      </c>
      <c r="G1652" s="195">
        <v>15.6</v>
      </c>
      <c r="H1652" s="196">
        <f t="shared" si="50"/>
        <v>0</v>
      </c>
      <c r="I1652" s="197">
        <v>0</v>
      </c>
      <c r="J1652" s="198">
        <f t="shared" si="51"/>
        <v>1</v>
      </c>
      <c r="K1652" s="197">
        <v>15.6</v>
      </c>
      <c r="L1652" s="199" t="s">
        <v>639</v>
      </c>
    </row>
    <row r="1653" spans="1:12" hidden="1">
      <c r="A1653" s="191">
        <v>1652</v>
      </c>
      <c r="B1653" s="192" t="s">
        <v>849</v>
      </c>
      <c r="C1653" s="193" t="s">
        <v>4165</v>
      </c>
      <c r="D1653" s="193" t="s">
        <v>4166</v>
      </c>
      <c r="E1653" s="193">
        <v>4</v>
      </c>
      <c r="F1653" s="194">
        <v>17.8</v>
      </c>
      <c r="G1653" s="195">
        <v>71.2</v>
      </c>
      <c r="H1653" s="196">
        <f t="shared" si="50"/>
        <v>0</v>
      </c>
      <c r="I1653" s="197">
        <v>0</v>
      </c>
      <c r="J1653" s="198">
        <f t="shared" si="51"/>
        <v>4</v>
      </c>
      <c r="K1653" s="197">
        <v>71.2</v>
      </c>
      <c r="L1653" s="199" t="s">
        <v>639</v>
      </c>
    </row>
    <row r="1654" spans="1:12" hidden="1">
      <c r="A1654" s="191">
        <v>1653</v>
      </c>
      <c r="B1654" s="192" t="s">
        <v>852</v>
      </c>
      <c r="C1654" s="193" t="s">
        <v>4167</v>
      </c>
      <c r="D1654" s="193" t="s">
        <v>4168</v>
      </c>
      <c r="E1654" s="193">
        <v>4</v>
      </c>
      <c r="F1654" s="194">
        <v>17.8</v>
      </c>
      <c r="G1654" s="195">
        <v>71.2</v>
      </c>
      <c r="H1654" s="196">
        <f t="shared" si="50"/>
        <v>0</v>
      </c>
      <c r="I1654" s="197">
        <v>0</v>
      </c>
      <c r="J1654" s="198">
        <f t="shared" si="51"/>
        <v>4</v>
      </c>
      <c r="K1654" s="197">
        <v>71.2</v>
      </c>
      <c r="L1654" s="199" t="s">
        <v>639</v>
      </c>
    </row>
    <row r="1655" spans="1:12" hidden="1">
      <c r="A1655" s="191">
        <v>1654</v>
      </c>
      <c r="B1655" s="192" t="s">
        <v>855</v>
      </c>
      <c r="C1655" s="193" t="s">
        <v>4169</v>
      </c>
      <c r="D1655" s="193" t="s">
        <v>4170</v>
      </c>
      <c r="E1655" s="193">
        <v>1</v>
      </c>
      <c r="F1655" s="194">
        <v>68.599999999999994</v>
      </c>
      <c r="G1655" s="195">
        <v>68.599999999999994</v>
      </c>
      <c r="H1655" s="196">
        <f t="shared" si="50"/>
        <v>0</v>
      </c>
      <c r="I1655" s="197">
        <v>0</v>
      </c>
      <c r="J1655" s="198">
        <f t="shared" si="51"/>
        <v>1</v>
      </c>
      <c r="K1655" s="197">
        <v>68.599999999999994</v>
      </c>
      <c r="L1655" s="199" t="s">
        <v>639</v>
      </c>
    </row>
    <row r="1656" spans="1:12" hidden="1">
      <c r="A1656" s="191">
        <v>1655</v>
      </c>
      <c r="B1656" s="192" t="s">
        <v>858</v>
      </c>
      <c r="C1656" s="193" t="s">
        <v>4171</v>
      </c>
      <c r="D1656" s="193" t="s">
        <v>4172</v>
      </c>
      <c r="E1656" s="193">
        <v>3</v>
      </c>
      <c r="F1656" s="194">
        <v>63.1</v>
      </c>
      <c r="G1656" s="195">
        <v>189.3</v>
      </c>
      <c r="H1656" s="196">
        <f t="shared" si="50"/>
        <v>0</v>
      </c>
      <c r="I1656" s="197">
        <v>0</v>
      </c>
      <c r="J1656" s="198">
        <f t="shared" si="51"/>
        <v>3</v>
      </c>
      <c r="K1656" s="197">
        <v>189.3</v>
      </c>
      <c r="L1656" s="199" t="s">
        <v>639</v>
      </c>
    </row>
    <row r="1657" spans="1:12" hidden="1">
      <c r="A1657" s="191">
        <v>1656</v>
      </c>
      <c r="B1657" s="192" t="s">
        <v>861</v>
      </c>
      <c r="C1657" s="193" t="s">
        <v>4173</v>
      </c>
      <c r="D1657" s="193" t="s">
        <v>4174</v>
      </c>
      <c r="E1657" s="193">
        <v>4</v>
      </c>
      <c r="F1657" s="194">
        <v>66.400000000000006</v>
      </c>
      <c r="G1657" s="195">
        <v>265.60000000000002</v>
      </c>
      <c r="H1657" s="196">
        <f t="shared" si="50"/>
        <v>0</v>
      </c>
      <c r="I1657" s="197">
        <v>0</v>
      </c>
      <c r="J1657" s="198">
        <f t="shared" si="51"/>
        <v>4</v>
      </c>
      <c r="K1657" s="197">
        <v>265.60000000000002</v>
      </c>
      <c r="L1657" s="199" t="s">
        <v>639</v>
      </c>
    </row>
    <row r="1658" spans="1:12" hidden="1">
      <c r="A1658" s="191">
        <v>1657</v>
      </c>
      <c r="B1658" s="192" t="s">
        <v>864</v>
      </c>
      <c r="C1658" s="193" t="s">
        <v>4175</v>
      </c>
      <c r="D1658" s="193" t="s">
        <v>4176</v>
      </c>
      <c r="E1658" s="193">
        <v>4</v>
      </c>
      <c r="F1658" s="194">
        <v>14.9</v>
      </c>
      <c r="G1658" s="195">
        <v>59.6</v>
      </c>
      <c r="H1658" s="196">
        <f t="shared" si="50"/>
        <v>0</v>
      </c>
      <c r="I1658" s="197">
        <v>0</v>
      </c>
      <c r="J1658" s="198">
        <f t="shared" si="51"/>
        <v>4</v>
      </c>
      <c r="K1658" s="197">
        <v>59.6</v>
      </c>
      <c r="L1658" s="199" t="s">
        <v>639</v>
      </c>
    </row>
    <row r="1659" spans="1:12" hidden="1">
      <c r="A1659" s="191">
        <v>1658</v>
      </c>
      <c r="B1659" s="192" t="s">
        <v>868</v>
      </c>
      <c r="C1659" s="193" t="s">
        <v>4177</v>
      </c>
      <c r="D1659" s="193" t="s">
        <v>4178</v>
      </c>
      <c r="E1659" s="193">
        <v>1</v>
      </c>
      <c r="F1659" s="194">
        <v>21.9</v>
      </c>
      <c r="G1659" s="195">
        <v>21.9</v>
      </c>
      <c r="H1659" s="196">
        <f t="shared" si="50"/>
        <v>0</v>
      </c>
      <c r="I1659" s="197">
        <v>0</v>
      </c>
      <c r="J1659" s="198">
        <f t="shared" si="51"/>
        <v>1</v>
      </c>
      <c r="K1659" s="197">
        <v>21.9</v>
      </c>
      <c r="L1659" s="199" t="s">
        <v>639</v>
      </c>
    </row>
    <row r="1660" spans="1:12" hidden="1">
      <c r="A1660" s="191">
        <v>1659</v>
      </c>
      <c r="B1660" s="192" t="s">
        <v>871</v>
      </c>
      <c r="C1660" s="193" t="s">
        <v>4179</v>
      </c>
      <c r="D1660" s="193" t="s">
        <v>4180</v>
      </c>
      <c r="E1660" s="193">
        <v>2</v>
      </c>
      <c r="F1660" s="194">
        <v>15.6</v>
      </c>
      <c r="G1660" s="195">
        <v>31.2</v>
      </c>
      <c r="H1660" s="196">
        <f t="shared" si="50"/>
        <v>0</v>
      </c>
      <c r="I1660" s="197">
        <v>0</v>
      </c>
      <c r="J1660" s="198">
        <f t="shared" si="51"/>
        <v>2</v>
      </c>
      <c r="K1660" s="197">
        <v>31.2</v>
      </c>
      <c r="L1660" s="199" t="s">
        <v>639</v>
      </c>
    </row>
    <row r="1661" spans="1:12" hidden="1">
      <c r="A1661" s="191">
        <v>1660</v>
      </c>
      <c r="B1661" s="192" t="s">
        <v>874</v>
      </c>
      <c r="C1661" s="193" t="s">
        <v>4181</v>
      </c>
      <c r="D1661" s="193" t="s">
        <v>4182</v>
      </c>
      <c r="E1661" s="193">
        <v>1</v>
      </c>
      <c r="F1661" s="194">
        <v>31.8</v>
      </c>
      <c r="G1661" s="195">
        <v>31.8</v>
      </c>
      <c r="H1661" s="196">
        <f t="shared" si="50"/>
        <v>0</v>
      </c>
      <c r="I1661" s="197">
        <v>0</v>
      </c>
      <c r="J1661" s="198">
        <f t="shared" si="51"/>
        <v>1</v>
      </c>
      <c r="K1661" s="197">
        <v>31.8</v>
      </c>
      <c r="L1661" s="199" t="s">
        <v>639</v>
      </c>
    </row>
    <row r="1662" spans="1:12" hidden="1">
      <c r="A1662" s="191">
        <v>1661</v>
      </c>
      <c r="B1662" s="192" t="s">
        <v>877</v>
      </c>
      <c r="C1662" s="193" t="s">
        <v>4183</v>
      </c>
      <c r="D1662" s="193" t="s">
        <v>4184</v>
      </c>
      <c r="E1662" s="193">
        <v>1</v>
      </c>
      <c r="F1662" s="194">
        <v>39.1</v>
      </c>
      <c r="G1662" s="195">
        <v>39.1</v>
      </c>
      <c r="H1662" s="196">
        <f t="shared" si="50"/>
        <v>0</v>
      </c>
      <c r="I1662" s="197">
        <v>0</v>
      </c>
      <c r="J1662" s="198">
        <f t="shared" si="51"/>
        <v>1</v>
      </c>
      <c r="K1662" s="197">
        <v>39.1</v>
      </c>
      <c r="L1662" s="199" t="s">
        <v>757</v>
      </c>
    </row>
    <row r="1663" spans="1:12" hidden="1">
      <c r="A1663" s="191">
        <v>1662</v>
      </c>
      <c r="B1663" s="192" t="s">
        <v>881</v>
      </c>
      <c r="C1663" s="193" t="s">
        <v>4185</v>
      </c>
      <c r="D1663" s="193" t="s">
        <v>4186</v>
      </c>
      <c r="E1663" s="193">
        <v>5</v>
      </c>
      <c r="F1663" s="194">
        <v>36.299999999999997</v>
      </c>
      <c r="G1663" s="195">
        <v>181.5</v>
      </c>
      <c r="H1663" s="196">
        <f t="shared" si="50"/>
        <v>0</v>
      </c>
      <c r="I1663" s="197">
        <v>0</v>
      </c>
      <c r="J1663" s="198">
        <f t="shared" si="51"/>
        <v>5</v>
      </c>
      <c r="K1663" s="197">
        <v>181.5</v>
      </c>
      <c r="L1663" s="199" t="s">
        <v>757</v>
      </c>
    </row>
    <row r="1664" spans="1:12" hidden="1">
      <c r="A1664" s="191">
        <v>1663</v>
      </c>
      <c r="B1664" s="192" t="s">
        <v>2278</v>
      </c>
      <c r="C1664" s="193" t="s">
        <v>4187</v>
      </c>
      <c r="D1664" s="193" t="s">
        <v>4188</v>
      </c>
      <c r="E1664" s="193">
        <v>1</v>
      </c>
      <c r="F1664" s="194">
        <v>351.7</v>
      </c>
      <c r="G1664" s="195">
        <v>351.7</v>
      </c>
      <c r="H1664" s="196">
        <f t="shared" si="50"/>
        <v>0</v>
      </c>
      <c r="I1664" s="197">
        <v>0</v>
      </c>
      <c r="J1664" s="198">
        <f t="shared" si="51"/>
        <v>1</v>
      </c>
      <c r="K1664" s="197">
        <v>351.7</v>
      </c>
      <c r="L1664" s="199" t="s">
        <v>639</v>
      </c>
    </row>
    <row r="1665" spans="1:12" hidden="1">
      <c r="A1665" s="191">
        <v>1664</v>
      </c>
      <c r="B1665" s="192" t="s">
        <v>886</v>
      </c>
      <c r="C1665" s="193" t="s">
        <v>4189</v>
      </c>
      <c r="D1665" s="193" t="s">
        <v>4190</v>
      </c>
      <c r="E1665" s="193">
        <v>1</v>
      </c>
      <c r="F1665" s="194">
        <v>341.6</v>
      </c>
      <c r="G1665" s="195">
        <v>341.6</v>
      </c>
      <c r="H1665" s="196">
        <f t="shared" si="50"/>
        <v>0</v>
      </c>
      <c r="I1665" s="197">
        <v>0</v>
      </c>
      <c r="J1665" s="198">
        <f t="shared" si="51"/>
        <v>1</v>
      </c>
      <c r="K1665" s="197">
        <v>341.6</v>
      </c>
      <c r="L1665" s="199" t="s">
        <v>639</v>
      </c>
    </row>
    <row r="1666" spans="1:12" hidden="1">
      <c r="A1666" s="191">
        <v>1665</v>
      </c>
      <c r="B1666" s="192" t="s">
        <v>889</v>
      </c>
      <c r="C1666" s="193" t="s">
        <v>4191</v>
      </c>
      <c r="D1666" s="193" t="s">
        <v>4192</v>
      </c>
      <c r="E1666" s="193">
        <v>1</v>
      </c>
      <c r="F1666" s="194">
        <v>50.9</v>
      </c>
      <c r="G1666" s="195">
        <v>50.9</v>
      </c>
      <c r="H1666" s="196">
        <f t="shared" si="50"/>
        <v>0</v>
      </c>
      <c r="I1666" s="197">
        <v>0</v>
      </c>
      <c r="J1666" s="198">
        <f t="shared" si="51"/>
        <v>1</v>
      </c>
      <c r="K1666" s="197">
        <v>50.9</v>
      </c>
      <c r="L1666" s="199" t="s">
        <v>639</v>
      </c>
    </row>
    <row r="1667" spans="1:12" hidden="1">
      <c r="A1667" s="191">
        <v>1666</v>
      </c>
      <c r="B1667" s="192" t="s">
        <v>892</v>
      </c>
      <c r="C1667" s="193" t="s">
        <v>4193</v>
      </c>
      <c r="D1667" s="193" t="s">
        <v>4194</v>
      </c>
      <c r="E1667" s="193">
        <v>1</v>
      </c>
      <c r="F1667" s="194">
        <v>344.3</v>
      </c>
      <c r="G1667" s="195">
        <v>344.3</v>
      </c>
      <c r="H1667" s="196">
        <f t="shared" ref="H1667:H1730" si="52">I1667/F1667</f>
        <v>0</v>
      </c>
      <c r="I1667" s="197">
        <v>0</v>
      </c>
      <c r="J1667" s="198">
        <f t="shared" ref="J1667:J1730" si="53">K1667/F1667</f>
        <v>1</v>
      </c>
      <c r="K1667" s="197">
        <v>344.3</v>
      </c>
      <c r="L1667" s="199" t="s">
        <v>639</v>
      </c>
    </row>
    <row r="1668" spans="1:12" hidden="1">
      <c r="A1668" s="191">
        <v>1667</v>
      </c>
      <c r="B1668" s="192" t="s">
        <v>895</v>
      </c>
      <c r="C1668" s="193" t="s">
        <v>4195</v>
      </c>
      <c r="D1668" s="193" t="s">
        <v>4196</v>
      </c>
      <c r="E1668" s="193">
        <v>1</v>
      </c>
      <c r="F1668" s="194">
        <v>357.2</v>
      </c>
      <c r="G1668" s="195">
        <v>357.2</v>
      </c>
      <c r="H1668" s="196">
        <f t="shared" si="52"/>
        <v>0</v>
      </c>
      <c r="I1668" s="197">
        <v>0</v>
      </c>
      <c r="J1668" s="198">
        <f t="shared" si="53"/>
        <v>1</v>
      </c>
      <c r="K1668" s="197">
        <v>357.2</v>
      </c>
      <c r="L1668" s="199" t="s">
        <v>639</v>
      </c>
    </row>
    <row r="1669" spans="1:12" hidden="1">
      <c r="A1669" s="191">
        <v>1668</v>
      </c>
      <c r="B1669" s="192" t="s">
        <v>898</v>
      </c>
      <c r="C1669" s="193" t="s">
        <v>4197</v>
      </c>
      <c r="D1669" s="193" t="s">
        <v>4198</v>
      </c>
      <c r="E1669" s="193">
        <v>1</v>
      </c>
      <c r="F1669" s="194">
        <v>342.9</v>
      </c>
      <c r="G1669" s="195">
        <v>342.9</v>
      </c>
      <c r="H1669" s="196">
        <f t="shared" si="52"/>
        <v>0</v>
      </c>
      <c r="I1669" s="197">
        <v>0</v>
      </c>
      <c r="J1669" s="198">
        <f t="shared" si="53"/>
        <v>1</v>
      </c>
      <c r="K1669" s="197">
        <v>342.9</v>
      </c>
      <c r="L1669" s="199" t="s">
        <v>639</v>
      </c>
    </row>
    <row r="1670" spans="1:12" hidden="1">
      <c r="A1670" s="191">
        <v>1669</v>
      </c>
      <c r="B1670" s="192" t="s">
        <v>2291</v>
      </c>
      <c r="C1670" s="193" t="s">
        <v>4199</v>
      </c>
      <c r="D1670" s="193" t="s">
        <v>4200</v>
      </c>
      <c r="E1670" s="193">
        <v>1</v>
      </c>
      <c r="F1670" s="194">
        <v>3.9</v>
      </c>
      <c r="G1670" s="195">
        <v>3.9</v>
      </c>
      <c r="H1670" s="196">
        <f t="shared" si="52"/>
        <v>0</v>
      </c>
      <c r="I1670" s="197">
        <v>0</v>
      </c>
      <c r="J1670" s="198">
        <f t="shared" si="53"/>
        <v>1</v>
      </c>
      <c r="K1670" s="197">
        <v>3.9</v>
      </c>
      <c r="L1670" s="199" t="s">
        <v>833</v>
      </c>
    </row>
    <row r="1671" spans="1:12" hidden="1">
      <c r="A1671" s="191">
        <v>1670</v>
      </c>
      <c r="B1671" s="192" t="s">
        <v>903</v>
      </c>
      <c r="C1671" s="193" t="s">
        <v>4201</v>
      </c>
      <c r="D1671" s="193" t="s">
        <v>4202</v>
      </c>
      <c r="E1671" s="193">
        <v>1</v>
      </c>
      <c r="F1671" s="194">
        <v>16.5</v>
      </c>
      <c r="G1671" s="195">
        <v>16.5</v>
      </c>
      <c r="H1671" s="196">
        <f t="shared" si="52"/>
        <v>0</v>
      </c>
      <c r="I1671" s="197">
        <v>0</v>
      </c>
      <c r="J1671" s="198">
        <f t="shared" si="53"/>
        <v>1</v>
      </c>
      <c r="K1671" s="197">
        <v>16.5</v>
      </c>
      <c r="L1671" s="199" t="s">
        <v>833</v>
      </c>
    </row>
    <row r="1672" spans="1:12" hidden="1">
      <c r="A1672" s="191">
        <v>1671</v>
      </c>
      <c r="B1672" s="192" t="s">
        <v>906</v>
      </c>
      <c r="C1672" s="193" t="s">
        <v>4203</v>
      </c>
      <c r="D1672" s="193" t="s">
        <v>4204</v>
      </c>
      <c r="E1672" s="193">
        <v>1</v>
      </c>
      <c r="F1672" s="194">
        <v>1.5</v>
      </c>
      <c r="G1672" s="195">
        <v>1.5</v>
      </c>
      <c r="H1672" s="196">
        <f t="shared" si="52"/>
        <v>0</v>
      </c>
      <c r="I1672" s="197">
        <v>0</v>
      </c>
      <c r="J1672" s="198">
        <f t="shared" si="53"/>
        <v>1</v>
      </c>
      <c r="K1672" s="197">
        <v>1.5</v>
      </c>
      <c r="L1672" s="199" t="s">
        <v>833</v>
      </c>
    </row>
    <row r="1673" spans="1:12" hidden="1">
      <c r="A1673" s="191">
        <v>1672</v>
      </c>
      <c r="B1673" s="192" t="s">
        <v>2298</v>
      </c>
      <c r="C1673" s="193" t="s">
        <v>4205</v>
      </c>
      <c r="D1673" s="193" t="s">
        <v>4206</v>
      </c>
      <c r="E1673" s="193">
        <v>1</v>
      </c>
      <c r="F1673" s="194">
        <v>6.7</v>
      </c>
      <c r="G1673" s="195">
        <v>6.7</v>
      </c>
      <c r="H1673" s="196">
        <f t="shared" si="52"/>
        <v>0</v>
      </c>
      <c r="I1673" s="197">
        <v>0</v>
      </c>
      <c r="J1673" s="198">
        <f t="shared" si="53"/>
        <v>1</v>
      </c>
      <c r="K1673" s="197">
        <v>6.7</v>
      </c>
      <c r="L1673" s="199" t="s">
        <v>833</v>
      </c>
    </row>
    <row r="1674" spans="1:12" hidden="1">
      <c r="A1674" s="191">
        <v>1673</v>
      </c>
      <c r="B1674" s="192" t="s">
        <v>911</v>
      </c>
      <c r="C1674" s="193" t="s">
        <v>4207</v>
      </c>
      <c r="D1674" s="193" t="s">
        <v>4208</v>
      </c>
      <c r="E1674" s="193">
        <v>1</v>
      </c>
      <c r="F1674" s="194">
        <v>3.1</v>
      </c>
      <c r="G1674" s="195">
        <v>3.1</v>
      </c>
      <c r="H1674" s="196">
        <f t="shared" si="52"/>
        <v>0</v>
      </c>
      <c r="I1674" s="197">
        <v>0</v>
      </c>
      <c r="J1674" s="198">
        <f t="shared" si="53"/>
        <v>1</v>
      </c>
      <c r="K1674" s="197">
        <v>3.1</v>
      </c>
      <c r="L1674" s="199" t="s">
        <v>833</v>
      </c>
    </row>
    <row r="1675" spans="1:12" hidden="1">
      <c r="A1675" s="191">
        <v>1674</v>
      </c>
      <c r="B1675" s="192" t="s">
        <v>914</v>
      </c>
      <c r="C1675" s="193" t="s">
        <v>4209</v>
      </c>
      <c r="D1675" s="193" t="s">
        <v>4210</v>
      </c>
      <c r="E1675" s="193">
        <v>1</v>
      </c>
      <c r="F1675" s="194">
        <v>5.6</v>
      </c>
      <c r="G1675" s="195">
        <v>5.6</v>
      </c>
      <c r="H1675" s="196">
        <f t="shared" si="52"/>
        <v>0</v>
      </c>
      <c r="I1675" s="197">
        <v>0</v>
      </c>
      <c r="J1675" s="198">
        <f t="shared" si="53"/>
        <v>1</v>
      </c>
      <c r="K1675" s="197">
        <v>5.6</v>
      </c>
      <c r="L1675" s="199" t="s">
        <v>833</v>
      </c>
    </row>
    <row r="1676" spans="1:12" hidden="1">
      <c r="A1676" s="191">
        <v>1675</v>
      </c>
      <c r="B1676" s="192" t="s">
        <v>917</v>
      </c>
      <c r="C1676" s="193" t="s">
        <v>4211</v>
      </c>
      <c r="D1676" s="193" t="s">
        <v>4212</v>
      </c>
      <c r="E1676" s="193">
        <v>1</v>
      </c>
      <c r="F1676" s="194">
        <v>9.1999999999999993</v>
      </c>
      <c r="G1676" s="195">
        <v>9.1999999999999993</v>
      </c>
      <c r="H1676" s="196">
        <f t="shared" si="52"/>
        <v>0</v>
      </c>
      <c r="I1676" s="197">
        <v>0</v>
      </c>
      <c r="J1676" s="198">
        <f t="shared" si="53"/>
        <v>1</v>
      </c>
      <c r="K1676" s="197">
        <v>9.1999999999999993</v>
      </c>
      <c r="L1676" s="199" t="s">
        <v>833</v>
      </c>
    </row>
    <row r="1677" spans="1:12" hidden="1">
      <c r="A1677" s="191">
        <v>1676</v>
      </c>
      <c r="B1677" s="192" t="s">
        <v>433</v>
      </c>
      <c r="C1677" s="193" t="s">
        <v>4213</v>
      </c>
      <c r="D1677" s="193" t="s">
        <v>4214</v>
      </c>
      <c r="E1677" s="193">
        <v>1</v>
      </c>
      <c r="F1677" s="194">
        <v>11.1</v>
      </c>
      <c r="G1677" s="195">
        <v>11.1</v>
      </c>
      <c r="H1677" s="196">
        <f t="shared" si="52"/>
        <v>0</v>
      </c>
      <c r="I1677" s="197">
        <v>0</v>
      </c>
      <c r="J1677" s="198">
        <f t="shared" si="53"/>
        <v>1</v>
      </c>
      <c r="K1677" s="197">
        <v>11.1</v>
      </c>
      <c r="L1677" s="199" t="s">
        <v>833</v>
      </c>
    </row>
    <row r="1678" spans="1:12" hidden="1">
      <c r="A1678" s="191">
        <v>1677</v>
      </c>
      <c r="B1678" s="192" t="s">
        <v>434</v>
      </c>
      <c r="C1678" s="193" t="s">
        <v>4215</v>
      </c>
      <c r="D1678" s="193" t="s">
        <v>4216</v>
      </c>
      <c r="E1678" s="193">
        <v>1</v>
      </c>
      <c r="F1678" s="194">
        <v>39.799999999999997</v>
      </c>
      <c r="G1678" s="195">
        <v>39.799999999999997</v>
      </c>
      <c r="H1678" s="196">
        <f t="shared" si="52"/>
        <v>0</v>
      </c>
      <c r="I1678" s="197">
        <v>0</v>
      </c>
      <c r="J1678" s="198">
        <f t="shared" si="53"/>
        <v>1</v>
      </c>
      <c r="K1678" s="197">
        <v>39.799999999999997</v>
      </c>
      <c r="L1678" s="199" t="s">
        <v>833</v>
      </c>
    </row>
    <row r="1679" spans="1:12" hidden="1">
      <c r="A1679" s="191">
        <v>1678</v>
      </c>
      <c r="B1679" s="192" t="s">
        <v>924</v>
      </c>
      <c r="C1679" s="193" t="s">
        <v>4217</v>
      </c>
      <c r="D1679" s="193" t="s">
        <v>4218</v>
      </c>
      <c r="E1679" s="193">
        <v>1</v>
      </c>
      <c r="F1679" s="194">
        <v>29.2</v>
      </c>
      <c r="G1679" s="195">
        <v>29.2</v>
      </c>
      <c r="H1679" s="196">
        <f t="shared" si="52"/>
        <v>0</v>
      </c>
      <c r="I1679" s="197">
        <v>0</v>
      </c>
      <c r="J1679" s="198">
        <f t="shared" si="53"/>
        <v>1</v>
      </c>
      <c r="K1679" s="197">
        <v>29.2</v>
      </c>
      <c r="L1679" s="199" t="s">
        <v>833</v>
      </c>
    </row>
    <row r="1680" spans="1:12" hidden="1">
      <c r="A1680" s="191">
        <v>1679</v>
      </c>
      <c r="B1680" s="192" t="s">
        <v>927</v>
      </c>
      <c r="C1680" s="193" t="s">
        <v>4219</v>
      </c>
      <c r="D1680" s="193" t="s">
        <v>4220</v>
      </c>
      <c r="E1680" s="193">
        <v>66</v>
      </c>
      <c r="F1680" s="194">
        <v>8.4</v>
      </c>
      <c r="G1680" s="195">
        <v>554.4</v>
      </c>
      <c r="H1680" s="196">
        <f t="shared" si="52"/>
        <v>0</v>
      </c>
      <c r="I1680" s="197">
        <v>0</v>
      </c>
      <c r="J1680" s="198">
        <f t="shared" si="53"/>
        <v>66</v>
      </c>
      <c r="K1680" s="197">
        <v>554.4</v>
      </c>
      <c r="L1680" s="200" t="s">
        <v>867</v>
      </c>
    </row>
    <row r="1681" spans="1:12" hidden="1">
      <c r="A1681" s="191">
        <v>1680</v>
      </c>
      <c r="B1681" s="192" t="s">
        <v>930</v>
      </c>
      <c r="C1681" s="193" t="s">
        <v>4221</v>
      </c>
      <c r="D1681" s="193" t="s">
        <v>4222</v>
      </c>
      <c r="E1681" s="193">
        <v>66</v>
      </c>
      <c r="F1681" s="194">
        <v>2.2000000000000002</v>
      </c>
      <c r="G1681" s="195">
        <v>145.20000000000002</v>
      </c>
      <c r="H1681" s="196">
        <f t="shared" si="52"/>
        <v>0</v>
      </c>
      <c r="I1681" s="197">
        <v>0</v>
      </c>
      <c r="J1681" s="198">
        <f t="shared" si="53"/>
        <v>66</v>
      </c>
      <c r="K1681" s="197">
        <v>145.20000000000002</v>
      </c>
      <c r="L1681" s="200" t="s">
        <v>867</v>
      </c>
    </row>
    <row r="1682" spans="1:12" hidden="1">
      <c r="A1682" s="191">
        <v>1681</v>
      </c>
      <c r="B1682" s="192" t="s">
        <v>435</v>
      </c>
      <c r="C1682" s="193" t="s">
        <v>4223</v>
      </c>
      <c r="D1682" s="193" t="s">
        <v>4224</v>
      </c>
      <c r="E1682" s="193">
        <v>40</v>
      </c>
      <c r="F1682" s="194">
        <v>2.1</v>
      </c>
      <c r="G1682" s="195">
        <v>84</v>
      </c>
      <c r="H1682" s="196">
        <f t="shared" si="52"/>
        <v>0</v>
      </c>
      <c r="I1682" s="197">
        <v>0</v>
      </c>
      <c r="J1682" s="198">
        <f t="shared" si="53"/>
        <v>40</v>
      </c>
      <c r="K1682" s="197">
        <v>84</v>
      </c>
      <c r="L1682" s="200" t="s">
        <v>867</v>
      </c>
    </row>
    <row r="1683" spans="1:12" hidden="1">
      <c r="A1683" s="191">
        <v>1682</v>
      </c>
      <c r="B1683" s="192" t="s">
        <v>935</v>
      </c>
      <c r="C1683" s="193" t="s">
        <v>4225</v>
      </c>
      <c r="D1683" s="193" t="s">
        <v>4226</v>
      </c>
      <c r="E1683" s="193">
        <v>40</v>
      </c>
      <c r="F1683" s="194">
        <v>0.7</v>
      </c>
      <c r="G1683" s="195">
        <v>28</v>
      </c>
      <c r="H1683" s="196">
        <f t="shared" si="52"/>
        <v>0</v>
      </c>
      <c r="I1683" s="197">
        <v>0</v>
      </c>
      <c r="J1683" s="198">
        <f t="shared" si="53"/>
        <v>40</v>
      </c>
      <c r="K1683" s="197">
        <v>28</v>
      </c>
      <c r="L1683" s="200" t="s">
        <v>867</v>
      </c>
    </row>
    <row r="1684" spans="1:12" hidden="1">
      <c r="A1684" s="191">
        <v>1683</v>
      </c>
      <c r="B1684" s="192" t="s">
        <v>436</v>
      </c>
      <c r="C1684" s="193" t="s">
        <v>4227</v>
      </c>
      <c r="D1684" s="193" t="s">
        <v>4228</v>
      </c>
      <c r="E1684" s="193">
        <v>8</v>
      </c>
      <c r="F1684" s="194">
        <v>10.3</v>
      </c>
      <c r="G1684" s="195">
        <v>82.4</v>
      </c>
      <c r="H1684" s="196">
        <f t="shared" si="52"/>
        <v>0</v>
      </c>
      <c r="I1684" s="197">
        <v>0</v>
      </c>
      <c r="J1684" s="198">
        <f t="shared" si="53"/>
        <v>8</v>
      </c>
      <c r="K1684" s="197">
        <v>82.4</v>
      </c>
      <c r="L1684" s="200" t="s">
        <v>867</v>
      </c>
    </row>
    <row r="1685" spans="1:12" hidden="1">
      <c r="A1685" s="191">
        <v>1684</v>
      </c>
      <c r="B1685" s="192" t="s">
        <v>940</v>
      </c>
      <c r="C1685" s="193" t="s">
        <v>4229</v>
      </c>
      <c r="D1685" s="193" t="s">
        <v>4230</v>
      </c>
      <c r="E1685" s="193">
        <v>48</v>
      </c>
      <c r="F1685" s="194">
        <v>2</v>
      </c>
      <c r="G1685" s="195">
        <v>96</v>
      </c>
      <c r="H1685" s="196">
        <f t="shared" si="52"/>
        <v>0</v>
      </c>
      <c r="I1685" s="197">
        <v>0</v>
      </c>
      <c r="J1685" s="198">
        <f t="shared" si="53"/>
        <v>48</v>
      </c>
      <c r="K1685" s="197">
        <v>96</v>
      </c>
      <c r="L1685" s="200" t="s">
        <v>867</v>
      </c>
    </row>
    <row r="1686" spans="1:12">
      <c r="A1686" s="191">
        <v>1685</v>
      </c>
      <c r="B1686" s="192" t="s">
        <v>943</v>
      </c>
      <c r="C1686" s="193" t="s">
        <v>4231</v>
      </c>
      <c r="D1686" s="193" t="s">
        <v>4232</v>
      </c>
      <c r="E1686" s="193">
        <v>1</v>
      </c>
      <c r="F1686" s="194">
        <v>1183.5999999999999</v>
      </c>
      <c r="G1686" s="195">
        <v>1183.5999999999999</v>
      </c>
      <c r="H1686" s="196">
        <f t="shared" si="52"/>
        <v>1</v>
      </c>
      <c r="I1686" s="197">
        <v>1183.5999999999999</v>
      </c>
      <c r="J1686" s="198">
        <f t="shared" si="53"/>
        <v>0</v>
      </c>
      <c r="K1686" s="197">
        <v>0</v>
      </c>
      <c r="L1686" s="199" t="s">
        <v>880</v>
      </c>
    </row>
    <row r="1687" spans="1:12">
      <c r="A1687" s="191">
        <v>1686</v>
      </c>
      <c r="B1687" s="192" t="s">
        <v>946</v>
      </c>
      <c r="C1687" s="193" t="s">
        <v>4233</v>
      </c>
      <c r="D1687" s="193" t="s">
        <v>4234</v>
      </c>
      <c r="E1687" s="193">
        <v>1</v>
      </c>
      <c r="F1687" s="194">
        <v>225.6</v>
      </c>
      <c r="G1687" s="195">
        <v>225.6</v>
      </c>
      <c r="H1687" s="196">
        <f t="shared" si="52"/>
        <v>1</v>
      </c>
      <c r="I1687" s="197">
        <v>225.6</v>
      </c>
      <c r="J1687" s="198">
        <f t="shared" si="53"/>
        <v>0</v>
      </c>
      <c r="K1687" s="197">
        <v>0</v>
      </c>
      <c r="L1687" s="199" t="s">
        <v>880</v>
      </c>
    </row>
    <row r="1688" spans="1:12">
      <c r="A1688" s="191">
        <v>1687</v>
      </c>
      <c r="B1688" s="192" t="s">
        <v>949</v>
      </c>
      <c r="C1688" s="193" t="s">
        <v>4235</v>
      </c>
      <c r="D1688" s="193" t="s">
        <v>4236</v>
      </c>
      <c r="E1688" s="193">
        <v>1</v>
      </c>
      <c r="F1688" s="194">
        <v>1183.5999999999999</v>
      </c>
      <c r="G1688" s="195">
        <v>1183.5999999999999</v>
      </c>
      <c r="H1688" s="196">
        <f t="shared" si="52"/>
        <v>1</v>
      </c>
      <c r="I1688" s="197">
        <v>1183.5999999999999</v>
      </c>
      <c r="J1688" s="198">
        <f t="shared" si="53"/>
        <v>0</v>
      </c>
      <c r="K1688" s="197">
        <v>0</v>
      </c>
      <c r="L1688" s="199" t="s">
        <v>880</v>
      </c>
    </row>
    <row r="1689" spans="1:12">
      <c r="A1689" s="191">
        <v>1688</v>
      </c>
      <c r="B1689" s="192" t="s">
        <v>952</v>
      </c>
      <c r="C1689" s="193" t="s">
        <v>4237</v>
      </c>
      <c r="D1689" s="193" t="s">
        <v>4238</v>
      </c>
      <c r="E1689" s="193">
        <v>2</v>
      </c>
      <c r="F1689" s="194">
        <v>225.6</v>
      </c>
      <c r="G1689" s="195">
        <v>451.2</v>
      </c>
      <c r="H1689" s="196">
        <f t="shared" si="52"/>
        <v>1</v>
      </c>
      <c r="I1689" s="197">
        <v>225.6</v>
      </c>
      <c r="J1689" s="198">
        <f t="shared" si="53"/>
        <v>1</v>
      </c>
      <c r="K1689" s="197">
        <v>225.6</v>
      </c>
      <c r="L1689" s="199" t="s">
        <v>880</v>
      </c>
    </row>
    <row r="1690" spans="1:12">
      <c r="A1690" s="191">
        <v>1689</v>
      </c>
      <c r="B1690" s="192" t="s">
        <v>955</v>
      </c>
      <c r="C1690" s="193" t="s">
        <v>4239</v>
      </c>
      <c r="D1690" s="193" t="s">
        <v>4240</v>
      </c>
      <c r="E1690" s="193">
        <v>6</v>
      </c>
      <c r="F1690" s="194">
        <v>1190.4000000000001</v>
      </c>
      <c r="G1690" s="195">
        <v>7142.4000000000005</v>
      </c>
      <c r="H1690" s="196">
        <f t="shared" si="52"/>
        <v>4</v>
      </c>
      <c r="I1690" s="197">
        <v>4761.6000000000004</v>
      </c>
      <c r="J1690" s="198">
        <f t="shared" si="53"/>
        <v>2</v>
      </c>
      <c r="K1690" s="197">
        <v>2380.8000000000002</v>
      </c>
      <c r="L1690" s="199" t="s">
        <v>880</v>
      </c>
    </row>
    <row r="1691" spans="1:12">
      <c r="A1691" s="191">
        <v>1690</v>
      </c>
      <c r="B1691" s="192" t="s">
        <v>958</v>
      </c>
      <c r="C1691" s="193" t="s">
        <v>4241</v>
      </c>
      <c r="D1691" s="193" t="s">
        <v>4242</v>
      </c>
      <c r="E1691" s="193">
        <v>6</v>
      </c>
      <c r="F1691" s="194">
        <v>247</v>
      </c>
      <c r="G1691" s="195">
        <v>1482</v>
      </c>
      <c r="H1691" s="196">
        <f t="shared" si="52"/>
        <v>4</v>
      </c>
      <c r="I1691" s="197">
        <v>988</v>
      </c>
      <c r="J1691" s="198">
        <f t="shared" si="53"/>
        <v>2</v>
      </c>
      <c r="K1691" s="197">
        <v>494</v>
      </c>
      <c r="L1691" s="199" t="s">
        <v>880</v>
      </c>
    </row>
    <row r="1692" spans="1:12">
      <c r="A1692" s="191">
        <v>1691</v>
      </c>
      <c r="B1692" s="192" t="s">
        <v>961</v>
      </c>
      <c r="C1692" s="193" t="s">
        <v>4243</v>
      </c>
      <c r="D1692" s="193" t="s">
        <v>4244</v>
      </c>
      <c r="E1692" s="193">
        <v>1</v>
      </c>
      <c r="F1692" s="194">
        <v>1215</v>
      </c>
      <c r="G1692" s="195">
        <v>1215</v>
      </c>
      <c r="H1692" s="196">
        <f t="shared" si="52"/>
        <v>1</v>
      </c>
      <c r="I1692" s="197">
        <v>1215</v>
      </c>
      <c r="J1692" s="198">
        <f t="shared" si="53"/>
        <v>0</v>
      </c>
      <c r="K1692" s="197">
        <v>0</v>
      </c>
      <c r="L1692" s="199" t="s">
        <v>880</v>
      </c>
    </row>
    <row r="1693" spans="1:12">
      <c r="A1693" s="191">
        <v>1692</v>
      </c>
      <c r="B1693" s="192" t="s">
        <v>964</v>
      </c>
      <c r="C1693" s="193" t="s">
        <v>4245</v>
      </c>
      <c r="D1693" s="193" t="s">
        <v>4246</v>
      </c>
      <c r="E1693" s="193">
        <v>1</v>
      </c>
      <c r="F1693" s="194">
        <v>258.10000000000002</v>
      </c>
      <c r="G1693" s="195">
        <v>258.10000000000002</v>
      </c>
      <c r="H1693" s="196">
        <f t="shared" si="52"/>
        <v>1</v>
      </c>
      <c r="I1693" s="197">
        <v>258.10000000000002</v>
      </c>
      <c r="J1693" s="198">
        <f t="shared" si="53"/>
        <v>0</v>
      </c>
      <c r="K1693" s="197">
        <v>0</v>
      </c>
      <c r="L1693" s="199" t="s">
        <v>880</v>
      </c>
    </row>
    <row r="1694" spans="1:12">
      <c r="A1694" s="191">
        <v>1693</v>
      </c>
      <c r="B1694" s="192" t="s">
        <v>967</v>
      </c>
      <c r="C1694" s="193" t="s">
        <v>4247</v>
      </c>
      <c r="D1694" s="193" t="s">
        <v>4248</v>
      </c>
      <c r="E1694" s="193">
        <v>1</v>
      </c>
      <c r="F1694" s="194">
        <v>1220.0999999999999</v>
      </c>
      <c r="G1694" s="195">
        <v>1220.0999999999999</v>
      </c>
      <c r="H1694" s="196">
        <f t="shared" si="52"/>
        <v>1</v>
      </c>
      <c r="I1694" s="197">
        <v>1220.0999999999999</v>
      </c>
      <c r="J1694" s="198">
        <f t="shared" si="53"/>
        <v>0</v>
      </c>
      <c r="K1694" s="197">
        <v>0</v>
      </c>
      <c r="L1694" s="199" t="s">
        <v>880</v>
      </c>
    </row>
    <row r="1695" spans="1:12">
      <c r="A1695" s="191">
        <v>1694</v>
      </c>
      <c r="B1695" s="192" t="s">
        <v>970</v>
      </c>
      <c r="C1695" s="193" t="s">
        <v>4249</v>
      </c>
      <c r="D1695" s="193" t="s">
        <v>4250</v>
      </c>
      <c r="E1695" s="193">
        <v>1</v>
      </c>
      <c r="F1695" s="194">
        <v>319.3</v>
      </c>
      <c r="G1695" s="195">
        <v>319.3</v>
      </c>
      <c r="H1695" s="196">
        <f t="shared" si="52"/>
        <v>1</v>
      </c>
      <c r="I1695" s="197">
        <v>319.3</v>
      </c>
      <c r="J1695" s="198">
        <f t="shared" si="53"/>
        <v>0</v>
      </c>
      <c r="K1695" s="197">
        <v>0</v>
      </c>
      <c r="L1695" s="199" t="s">
        <v>880</v>
      </c>
    </row>
    <row r="1696" spans="1:12">
      <c r="A1696" s="191">
        <v>1695</v>
      </c>
      <c r="B1696" s="192" t="s">
        <v>973</v>
      </c>
      <c r="C1696" s="193" t="s">
        <v>4251</v>
      </c>
      <c r="D1696" s="193" t="s">
        <v>4252</v>
      </c>
      <c r="E1696" s="193">
        <v>1</v>
      </c>
      <c r="F1696" s="194">
        <v>1198.7</v>
      </c>
      <c r="G1696" s="195">
        <v>1198.7</v>
      </c>
      <c r="H1696" s="196">
        <f t="shared" si="52"/>
        <v>1</v>
      </c>
      <c r="I1696" s="197">
        <v>1198.7</v>
      </c>
      <c r="J1696" s="198">
        <f t="shared" si="53"/>
        <v>0</v>
      </c>
      <c r="K1696" s="197">
        <v>0</v>
      </c>
      <c r="L1696" s="199" t="s">
        <v>880</v>
      </c>
    </row>
    <row r="1697" spans="1:12">
      <c r="A1697" s="191">
        <v>1696</v>
      </c>
      <c r="B1697" s="192" t="s">
        <v>976</v>
      </c>
      <c r="C1697" s="193" t="s">
        <v>4253</v>
      </c>
      <c r="D1697" s="193" t="s">
        <v>4254</v>
      </c>
      <c r="E1697" s="193">
        <v>1</v>
      </c>
      <c r="F1697" s="194">
        <v>258.10000000000002</v>
      </c>
      <c r="G1697" s="195">
        <v>258.10000000000002</v>
      </c>
      <c r="H1697" s="196">
        <f t="shared" si="52"/>
        <v>1</v>
      </c>
      <c r="I1697" s="197">
        <v>258.10000000000002</v>
      </c>
      <c r="J1697" s="198">
        <f t="shared" si="53"/>
        <v>0</v>
      </c>
      <c r="K1697" s="197">
        <v>0</v>
      </c>
      <c r="L1697" s="199" t="s">
        <v>880</v>
      </c>
    </row>
    <row r="1698" spans="1:12">
      <c r="A1698" s="191">
        <v>1697</v>
      </c>
      <c r="B1698" s="192" t="s">
        <v>979</v>
      </c>
      <c r="C1698" s="193" t="s">
        <v>4255</v>
      </c>
      <c r="D1698" s="193" t="s">
        <v>4256</v>
      </c>
      <c r="E1698" s="193">
        <v>1</v>
      </c>
      <c r="F1698" s="194">
        <v>1235</v>
      </c>
      <c r="G1698" s="195">
        <v>1235</v>
      </c>
      <c r="H1698" s="196">
        <f t="shared" si="52"/>
        <v>1</v>
      </c>
      <c r="I1698" s="197">
        <v>1235</v>
      </c>
      <c r="J1698" s="198">
        <f t="shared" si="53"/>
        <v>0</v>
      </c>
      <c r="K1698" s="197">
        <v>0</v>
      </c>
      <c r="L1698" s="199" t="s">
        <v>880</v>
      </c>
    </row>
    <row r="1699" spans="1:12">
      <c r="A1699" s="191">
        <v>1698</v>
      </c>
      <c r="B1699" s="192" t="s">
        <v>982</v>
      </c>
      <c r="C1699" s="193" t="s">
        <v>4257</v>
      </c>
      <c r="D1699" s="193" t="s">
        <v>4258</v>
      </c>
      <c r="E1699" s="193">
        <v>1</v>
      </c>
      <c r="F1699" s="194">
        <v>1575.5</v>
      </c>
      <c r="G1699" s="195">
        <v>1575.5</v>
      </c>
      <c r="H1699" s="196">
        <f t="shared" si="52"/>
        <v>1</v>
      </c>
      <c r="I1699" s="197">
        <v>1575.5</v>
      </c>
      <c r="J1699" s="198">
        <f t="shared" si="53"/>
        <v>0</v>
      </c>
      <c r="K1699" s="197">
        <v>0</v>
      </c>
      <c r="L1699" s="199" t="s">
        <v>880</v>
      </c>
    </row>
    <row r="1700" spans="1:12">
      <c r="A1700" s="191">
        <v>1699</v>
      </c>
      <c r="B1700" s="192" t="s">
        <v>985</v>
      </c>
      <c r="C1700" s="193" t="s">
        <v>4259</v>
      </c>
      <c r="D1700" s="193" t="s">
        <v>4260</v>
      </c>
      <c r="E1700" s="193">
        <v>1</v>
      </c>
      <c r="F1700" s="194">
        <v>232.4</v>
      </c>
      <c r="G1700" s="195">
        <v>232.4</v>
      </c>
      <c r="H1700" s="196">
        <f t="shared" si="52"/>
        <v>0</v>
      </c>
      <c r="I1700" s="197">
        <v>0</v>
      </c>
      <c r="J1700" s="198">
        <f t="shared" si="53"/>
        <v>1</v>
      </c>
      <c r="K1700" s="197">
        <v>232.4</v>
      </c>
      <c r="L1700" s="199" t="s">
        <v>880</v>
      </c>
    </row>
    <row r="1701" spans="1:12">
      <c r="A1701" s="191">
        <v>1700</v>
      </c>
      <c r="B1701" s="192" t="s">
        <v>988</v>
      </c>
      <c r="C1701" s="193" t="s">
        <v>4261</v>
      </c>
      <c r="D1701" s="193" t="s">
        <v>4262</v>
      </c>
      <c r="E1701" s="193">
        <v>1</v>
      </c>
      <c r="F1701" s="194">
        <v>1575.5</v>
      </c>
      <c r="G1701" s="195">
        <v>1575.5</v>
      </c>
      <c r="H1701" s="196">
        <f t="shared" si="52"/>
        <v>0</v>
      </c>
      <c r="I1701" s="197">
        <v>0</v>
      </c>
      <c r="J1701" s="198">
        <f t="shared" si="53"/>
        <v>1</v>
      </c>
      <c r="K1701" s="197">
        <v>1575.5</v>
      </c>
      <c r="L1701" s="199" t="s">
        <v>880</v>
      </c>
    </row>
    <row r="1702" spans="1:12">
      <c r="A1702" s="191">
        <v>1701</v>
      </c>
      <c r="B1702" s="192" t="s">
        <v>991</v>
      </c>
      <c r="C1702" s="193" t="s">
        <v>4263</v>
      </c>
      <c r="D1702" s="193" t="s">
        <v>4264</v>
      </c>
      <c r="E1702" s="193">
        <v>1</v>
      </c>
      <c r="F1702" s="194">
        <v>235.8</v>
      </c>
      <c r="G1702" s="195">
        <v>235.8</v>
      </c>
      <c r="H1702" s="196">
        <f t="shared" si="52"/>
        <v>0</v>
      </c>
      <c r="I1702" s="197">
        <v>0</v>
      </c>
      <c r="J1702" s="198">
        <f t="shared" si="53"/>
        <v>1</v>
      </c>
      <c r="K1702" s="197">
        <v>235.8</v>
      </c>
      <c r="L1702" s="199" t="s">
        <v>880</v>
      </c>
    </row>
    <row r="1703" spans="1:12">
      <c r="A1703" s="191">
        <v>1702</v>
      </c>
      <c r="B1703" s="192" t="s">
        <v>994</v>
      </c>
      <c r="C1703" s="193" t="s">
        <v>4265</v>
      </c>
      <c r="D1703" s="193" t="s">
        <v>4266</v>
      </c>
      <c r="E1703" s="193">
        <v>1</v>
      </c>
      <c r="F1703" s="194">
        <v>1202.7</v>
      </c>
      <c r="G1703" s="195">
        <v>1202.7</v>
      </c>
      <c r="H1703" s="196">
        <f t="shared" si="52"/>
        <v>0</v>
      </c>
      <c r="I1703" s="197">
        <v>0</v>
      </c>
      <c r="J1703" s="198">
        <f t="shared" si="53"/>
        <v>1</v>
      </c>
      <c r="K1703" s="197">
        <v>1202.7</v>
      </c>
      <c r="L1703" s="199" t="s">
        <v>880</v>
      </c>
    </row>
    <row r="1704" spans="1:12">
      <c r="A1704" s="191">
        <v>1703</v>
      </c>
      <c r="B1704" s="192" t="s">
        <v>997</v>
      </c>
      <c r="C1704" s="193" t="s">
        <v>4267</v>
      </c>
      <c r="D1704" s="193" t="s">
        <v>4268</v>
      </c>
      <c r="E1704" s="193">
        <v>1</v>
      </c>
      <c r="F1704" s="194">
        <v>243.5</v>
      </c>
      <c r="G1704" s="195">
        <v>243.5</v>
      </c>
      <c r="H1704" s="196">
        <f t="shared" si="52"/>
        <v>0</v>
      </c>
      <c r="I1704" s="197">
        <v>0</v>
      </c>
      <c r="J1704" s="198">
        <f t="shared" si="53"/>
        <v>1</v>
      </c>
      <c r="K1704" s="197">
        <v>243.5</v>
      </c>
      <c r="L1704" s="199" t="s">
        <v>880</v>
      </c>
    </row>
    <row r="1705" spans="1:12">
      <c r="A1705" s="191">
        <v>1704</v>
      </c>
      <c r="B1705" s="192" t="s">
        <v>1000</v>
      </c>
      <c r="C1705" s="193" t="s">
        <v>4269</v>
      </c>
      <c r="D1705" s="193" t="s">
        <v>4270</v>
      </c>
      <c r="E1705" s="193">
        <v>1</v>
      </c>
      <c r="F1705" s="194">
        <v>1202.7</v>
      </c>
      <c r="G1705" s="195">
        <v>1202.7</v>
      </c>
      <c r="H1705" s="196">
        <f t="shared" si="52"/>
        <v>0</v>
      </c>
      <c r="I1705" s="197">
        <v>0</v>
      </c>
      <c r="J1705" s="198">
        <f t="shared" si="53"/>
        <v>1</v>
      </c>
      <c r="K1705" s="197">
        <v>1202.7</v>
      </c>
      <c r="L1705" s="199" t="s">
        <v>880</v>
      </c>
    </row>
    <row r="1706" spans="1:12">
      <c r="A1706" s="191">
        <v>1705</v>
      </c>
      <c r="B1706" s="192" t="s">
        <v>1003</v>
      </c>
      <c r="C1706" s="193" t="s">
        <v>4271</v>
      </c>
      <c r="D1706" s="193" t="s">
        <v>4272</v>
      </c>
      <c r="E1706" s="193">
        <v>1</v>
      </c>
      <c r="F1706" s="194">
        <v>247.5</v>
      </c>
      <c r="G1706" s="195">
        <v>247.5</v>
      </c>
      <c r="H1706" s="196">
        <f t="shared" si="52"/>
        <v>0</v>
      </c>
      <c r="I1706" s="197">
        <v>0</v>
      </c>
      <c r="J1706" s="198">
        <f t="shared" si="53"/>
        <v>1</v>
      </c>
      <c r="K1706" s="197">
        <v>247.5</v>
      </c>
      <c r="L1706" s="199" t="s">
        <v>880</v>
      </c>
    </row>
    <row r="1707" spans="1:12">
      <c r="A1707" s="191">
        <v>1706</v>
      </c>
      <c r="B1707" s="192" t="s">
        <v>1006</v>
      </c>
      <c r="C1707" s="193" t="s">
        <v>4273</v>
      </c>
      <c r="D1707" s="193" t="s">
        <v>4274</v>
      </c>
      <c r="E1707" s="193">
        <v>1</v>
      </c>
      <c r="F1707" s="194">
        <v>1753.2</v>
      </c>
      <c r="G1707" s="195">
        <v>1753.2</v>
      </c>
      <c r="H1707" s="196">
        <f t="shared" si="52"/>
        <v>0</v>
      </c>
      <c r="I1707" s="197">
        <v>0</v>
      </c>
      <c r="J1707" s="198">
        <f t="shared" si="53"/>
        <v>1</v>
      </c>
      <c r="K1707" s="197">
        <v>1753.2</v>
      </c>
      <c r="L1707" s="199" t="s">
        <v>880</v>
      </c>
    </row>
    <row r="1708" spans="1:12">
      <c r="A1708" s="191">
        <v>1707</v>
      </c>
      <c r="B1708" s="192" t="s">
        <v>1009</v>
      </c>
      <c r="C1708" s="193" t="s">
        <v>4275</v>
      </c>
      <c r="D1708" s="193" t="s">
        <v>4276</v>
      </c>
      <c r="E1708" s="193">
        <v>10</v>
      </c>
      <c r="F1708" s="194">
        <v>1764.7</v>
      </c>
      <c r="G1708" s="195">
        <v>17647</v>
      </c>
      <c r="H1708" s="196">
        <f t="shared" si="52"/>
        <v>5</v>
      </c>
      <c r="I1708" s="197">
        <v>8823.5</v>
      </c>
      <c r="J1708" s="198">
        <f t="shared" si="53"/>
        <v>5</v>
      </c>
      <c r="K1708" s="197">
        <v>8823.5</v>
      </c>
      <c r="L1708" s="199" t="s">
        <v>880</v>
      </c>
    </row>
    <row r="1709" spans="1:12">
      <c r="A1709" s="191">
        <v>1708</v>
      </c>
      <c r="B1709" s="192" t="s">
        <v>1013</v>
      </c>
      <c r="C1709" s="193" t="s">
        <v>4277</v>
      </c>
      <c r="D1709" s="193" t="s">
        <v>4278</v>
      </c>
      <c r="E1709" s="193">
        <v>1</v>
      </c>
      <c r="F1709" s="194">
        <v>1786.1</v>
      </c>
      <c r="G1709" s="195">
        <v>1786.1</v>
      </c>
      <c r="H1709" s="196">
        <f t="shared" si="52"/>
        <v>1</v>
      </c>
      <c r="I1709" s="197">
        <v>1786.1</v>
      </c>
      <c r="J1709" s="198">
        <f t="shared" si="53"/>
        <v>0</v>
      </c>
      <c r="K1709" s="197">
        <v>0</v>
      </c>
      <c r="L1709" s="199" t="s">
        <v>880</v>
      </c>
    </row>
    <row r="1710" spans="1:12">
      <c r="A1710" s="191">
        <v>1709</v>
      </c>
      <c r="B1710" s="192" t="s">
        <v>1016</v>
      </c>
      <c r="C1710" s="193" t="s">
        <v>4279</v>
      </c>
      <c r="D1710" s="193" t="s">
        <v>4280</v>
      </c>
      <c r="E1710" s="193">
        <v>1</v>
      </c>
      <c r="F1710" s="194">
        <v>1779.2</v>
      </c>
      <c r="G1710" s="195">
        <v>1779.2</v>
      </c>
      <c r="H1710" s="196">
        <f t="shared" si="52"/>
        <v>0</v>
      </c>
      <c r="I1710" s="197">
        <v>0</v>
      </c>
      <c r="J1710" s="198">
        <f t="shared" si="53"/>
        <v>1</v>
      </c>
      <c r="K1710" s="197">
        <v>1779.2</v>
      </c>
      <c r="L1710" s="199" t="s">
        <v>880</v>
      </c>
    </row>
    <row r="1711" spans="1:12">
      <c r="A1711" s="191">
        <v>1710</v>
      </c>
      <c r="B1711" s="192" t="s">
        <v>1019</v>
      </c>
      <c r="C1711" s="193" t="s">
        <v>4281</v>
      </c>
      <c r="D1711" s="193" t="s">
        <v>4282</v>
      </c>
      <c r="E1711" s="193">
        <v>1</v>
      </c>
      <c r="F1711" s="194">
        <v>1476.3</v>
      </c>
      <c r="G1711" s="195">
        <v>1476.3</v>
      </c>
      <c r="H1711" s="196">
        <f t="shared" si="52"/>
        <v>0</v>
      </c>
      <c r="I1711" s="197">
        <v>0</v>
      </c>
      <c r="J1711" s="198">
        <f t="shared" si="53"/>
        <v>1</v>
      </c>
      <c r="K1711" s="197">
        <v>1476.3</v>
      </c>
      <c r="L1711" s="199" t="s">
        <v>880</v>
      </c>
    </row>
    <row r="1712" spans="1:12">
      <c r="A1712" s="191">
        <v>1711</v>
      </c>
      <c r="B1712" s="192" t="s">
        <v>1022</v>
      </c>
      <c r="C1712" s="193" t="s">
        <v>4283</v>
      </c>
      <c r="D1712" s="193" t="s">
        <v>4284</v>
      </c>
      <c r="E1712" s="193">
        <v>1</v>
      </c>
      <c r="F1712" s="194">
        <v>1492.9</v>
      </c>
      <c r="G1712" s="195">
        <v>1492.9</v>
      </c>
      <c r="H1712" s="196">
        <f t="shared" si="52"/>
        <v>0</v>
      </c>
      <c r="I1712" s="197">
        <v>0</v>
      </c>
      <c r="J1712" s="198">
        <f t="shared" si="53"/>
        <v>1</v>
      </c>
      <c r="K1712" s="197">
        <v>1492.9</v>
      </c>
      <c r="L1712" s="199" t="s">
        <v>880</v>
      </c>
    </row>
    <row r="1713" spans="1:12">
      <c r="A1713" s="191">
        <v>1712</v>
      </c>
      <c r="B1713" s="192" t="s">
        <v>1025</v>
      </c>
      <c r="C1713" s="193" t="s">
        <v>4285</v>
      </c>
      <c r="D1713" s="193" t="s">
        <v>4286</v>
      </c>
      <c r="E1713" s="193">
        <v>1</v>
      </c>
      <c r="F1713" s="194">
        <v>205.9</v>
      </c>
      <c r="G1713" s="195">
        <v>205.9</v>
      </c>
      <c r="H1713" s="196">
        <f t="shared" si="52"/>
        <v>0</v>
      </c>
      <c r="I1713" s="197">
        <v>0</v>
      </c>
      <c r="J1713" s="198">
        <f t="shared" si="53"/>
        <v>1</v>
      </c>
      <c r="K1713" s="197">
        <v>205.9</v>
      </c>
      <c r="L1713" s="199" t="s">
        <v>880</v>
      </c>
    </row>
    <row r="1714" spans="1:12">
      <c r="A1714" s="191">
        <v>1713</v>
      </c>
      <c r="B1714" s="192" t="s">
        <v>1028</v>
      </c>
      <c r="C1714" s="193" t="s">
        <v>4287</v>
      </c>
      <c r="D1714" s="193" t="s">
        <v>4288</v>
      </c>
      <c r="E1714" s="193">
        <v>1</v>
      </c>
      <c r="F1714" s="194">
        <v>314.7</v>
      </c>
      <c r="G1714" s="195">
        <v>314.7</v>
      </c>
      <c r="H1714" s="196">
        <f t="shared" si="52"/>
        <v>0</v>
      </c>
      <c r="I1714" s="197">
        <v>0</v>
      </c>
      <c r="J1714" s="198">
        <f t="shared" si="53"/>
        <v>1</v>
      </c>
      <c r="K1714" s="197">
        <v>314.7</v>
      </c>
      <c r="L1714" s="199" t="s">
        <v>880</v>
      </c>
    </row>
    <row r="1715" spans="1:12">
      <c r="A1715" s="191">
        <v>1714</v>
      </c>
      <c r="B1715" s="192" t="s">
        <v>1031</v>
      </c>
      <c r="C1715" s="193" t="s">
        <v>4289</v>
      </c>
      <c r="D1715" s="193" t="s">
        <v>4290</v>
      </c>
      <c r="E1715" s="193">
        <v>9</v>
      </c>
      <c r="F1715" s="194">
        <v>222.3</v>
      </c>
      <c r="G1715" s="195">
        <v>2000.7</v>
      </c>
      <c r="H1715" s="196">
        <f t="shared" si="52"/>
        <v>0</v>
      </c>
      <c r="I1715" s="197">
        <v>0</v>
      </c>
      <c r="J1715" s="198">
        <f t="shared" si="53"/>
        <v>9</v>
      </c>
      <c r="K1715" s="197">
        <v>2000.7</v>
      </c>
      <c r="L1715" s="199" t="s">
        <v>880</v>
      </c>
    </row>
    <row r="1716" spans="1:12">
      <c r="A1716" s="191">
        <v>1715</v>
      </c>
      <c r="B1716" s="192" t="s">
        <v>1034</v>
      </c>
      <c r="C1716" s="193" t="s">
        <v>4291</v>
      </c>
      <c r="D1716" s="193" t="s">
        <v>4292</v>
      </c>
      <c r="E1716" s="193">
        <v>9</v>
      </c>
      <c r="F1716" s="194">
        <v>222.9</v>
      </c>
      <c r="G1716" s="195">
        <v>2006.1000000000001</v>
      </c>
      <c r="H1716" s="196">
        <f t="shared" si="52"/>
        <v>0</v>
      </c>
      <c r="I1716" s="197">
        <v>0</v>
      </c>
      <c r="J1716" s="198">
        <f t="shared" si="53"/>
        <v>9</v>
      </c>
      <c r="K1716" s="197">
        <v>2006.1000000000001</v>
      </c>
      <c r="L1716" s="199" t="s">
        <v>880</v>
      </c>
    </row>
    <row r="1717" spans="1:12">
      <c r="A1717" s="191">
        <v>1716</v>
      </c>
      <c r="B1717" s="192" t="s">
        <v>1037</v>
      </c>
      <c r="C1717" s="193" t="s">
        <v>4293</v>
      </c>
      <c r="D1717" s="193" t="s">
        <v>4294</v>
      </c>
      <c r="E1717" s="193">
        <v>1</v>
      </c>
      <c r="F1717" s="194">
        <v>231.3</v>
      </c>
      <c r="G1717" s="195">
        <v>231.3</v>
      </c>
      <c r="H1717" s="196">
        <f t="shared" si="52"/>
        <v>0</v>
      </c>
      <c r="I1717" s="197">
        <v>0</v>
      </c>
      <c r="J1717" s="198">
        <f t="shared" si="53"/>
        <v>1</v>
      </c>
      <c r="K1717" s="197">
        <v>231.3</v>
      </c>
      <c r="L1717" s="199" t="s">
        <v>880</v>
      </c>
    </row>
    <row r="1718" spans="1:12">
      <c r="A1718" s="191">
        <v>1717</v>
      </c>
      <c r="B1718" s="192" t="s">
        <v>1040</v>
      </c>
      <c r="C1718" s="193" t="s">
        <v>4295</v>
      </c>
      <c r="D1718" s="193" t="s">
        <v>4296</v>
      </c>
      <c r="E1718" s="193">
        <v>1</v>
      </c>
      <c r="F1718" s="194">
        <v>231.8</v>
      </c>
      <c r="G1718" s="195">
        <v>231.8</v>
      </c>
      <c r="H1718" s="196">
        <f t="shared" si="52"/>
        <v>0</v>
      </c>
      <c r="I1718" s="197">
        <v>0</v>
      </c>
      <c r="J1718" s="198">
        <f t="shared" si="53"/>
        <v>1</v>
      </c>
      <c r="K1718" s="197">
        <v>231.8</v>
      </c>
      <c r="L1718" s="199" t="s">
        <v>880</v>
      </c>
    </row>
    <row r="1719" spans="1:12">
      <c r="A1719" s="191">
        <v>1718</v>
      </c>
      <c r="B1719" s="192" t="s">
        <v>1043</v>
      </c>
      <c r="C1719" s="193" t="s">
        <v>4297</v>
      </c>
      <c r="D1719" s="193" t="s">
        <v>4298</v>
      </c>
      <c r="E1719" s="193">
        <v>1</v>
      </c>
      <c r="F1719" s="194">
        <v>232.8</v>
      </c>
      <c r="G1719" s="195">
        <v>232.8</v>
      </c>
      <c r="H1719" s="196">
        <f t="shared" si="52"/>
        <v>0</v>
      </c>
      <c r="I1719" s="197">
        <v>0</v>
      </c>
      <c r="J1719" s="198">
        <f t="shared" si="53"/>
        <v>1</v>
      </c>
      <c r="K1719" s="197">
        <v>232.8</v>
      </c>
      <c r="L1719" s="199" t="s">
        <v>880</v>
      </c>
    </row>
    <row r="1720" spans="1:12">
      <c r="A1720" s="191">
        <v>1719</v>
      </c>
      <c r="B1720" s="192" t="s">
        <v>181</v>
      </c>
      <c r="C1720" s="193" t="s">
        <v>4299</v>
      </c>
      <c r="D1720" s="193" t="s">
        <v>4300</v>
      </c>
      <c r="E1720" s="193">
        <v>1</v>
      </c>
      <c r="F1720" s="194">
        <v>242.5</v>
      </c>
      <c r="G1720" s="195">
        <v>242.5</v>
      </c>
      <c r="H1720" s="196">
        <f t="shared" si="52"/>
        <v>0</v>
      </c>
      <c r="I1720" s="197">
        <v>0</v>
      </c>
      <c r="J1720" s="198">
        <f t="shared" si="53"/>
        <v>1</v>
      </c>
      <c r="K1720" s="197">
        <v>242.5</v>
      </c>
      <c r="L1720" s="199" t="s">
        <v>880</v>
      </c>
    </row>
    <row r="1721" spans="1:12">
      <c r="A1721" s="191">
        <v>1720</v>
      </c>
      <c r="B1721" s="192" t="s">
        <v>1046</v>
      </c>
      <c r="C1721" s="193" t="s">
        <v>4301</v>
      </c>
      <c r="D1721" s="193" t="s">
        <v>4302</v>
      </c>
      <c r="E1721" s="193">
        <v>1</v>
      </c>
      <c r="F1721" s="194">
        <v>231.3</v>
      </c>
      <c r="G1721" s="195">
        <v>231.3</v>
      </c>
      <c r="H1721" s="196">
        <f t="shared" si="52"/>
        <v>0</v>
      </c>
      <c r="I1721" s="197">
        <v>0</v>
      </c>
      <c r="J1721" s="198">
        <f t="shared" si="53"/>
        <v>1</v>
      </c>
      <c r="K1721" s="197">
        <v>231.3</v>
      </c>
      <c r="L1721" s="199" t="s">
        <v>880</v>
      </c>
    </row>
    <row r="1722" spans="1:12">
      <c r="A1722" s="191">
        <v>1721</v>
      </c>
      <c r="B1722" s="192" t="s">
        <v>1050</v>
      </c>
      <c r="C1722" s="193" t="s">
        <v>4303</v>
      </c>
      <c r="D1722" s="193" t="s">
        <v>4304</v>
      </c>
      <c r="E1722" s="193">
        <v>1</v>
      </c>
      <c r="F1722" s="194">
        <v>231.8</v>
      </c>
      <c r="G1722" s="195">
        <v>231.8</v>
      </c>
      <c r="H1722" s="196">
        <f t="shared" si="52"/>
        <v>0</v>
      </c>
      <c r="I1722" s="197">
        <v>0</v>
      </c>
      <c r="J1722" s="198">
        <f t="shared" si="53"/>
        <v>1</v>
      </c>
      <c r="K1722" s="197">
        <v>231.8</v>
      </c>
      <c r="L1722" s="199" t="s">
        <v>880</v>
      </c>
    </row>
    <row r="1723" spans="1:12" hidden="1">
      <c r="A1723" s="191">
        <v>1722</v>
      </c>
      <c r="B1723" s="192" t="s">
        <v>1053</v>
      </c>
      <c r="C1723" s="193" t="s">
        <v>4305</v>
      </c>
      <c r="D1723" s="193" t="s">
        <v>4306</v>
      </c>
      <c r="E1723" s="193">
        <v>4</v>
      </c>
      <c r="F1723" s="194">
        <v>66.900000000000006</v>
      </c>
      <c r="G1723" s="195">
        <v>267.60000000000002</v>
      </c>
      <c r="H1723" s="196">
        <f t="shared" si="52"/>
        <v>0</v>
      </c>
      <c r="I1723" s="197">
        <v>0</v>
      </c>
      <c r="J1723" s="198">
        <f t="shared" si="53"/>
        <v>4</v>
      </c>
      <c r="K1723" s="197">
        <v>267.60000000000002</v>
      </c>
      <c r="L1723" s="200" t="s">
        <v>1012</v>
      </c>
    </row>
    <row r="1724" spans="1:12" hidden="1">
      <c r="A1724" s="191">
        <v>1723</v>
      </c>
      <c r="B1724" s="192" t="s">
        <v>1056</v>
      </c>
      <c r="C1724" s="193" t="s">
        <v>4307</v>
      </c>
      <c r="D1724" s="193" t="s">
        <v>4308</v>
      </c>
      <c r="E1724" s="193">
        <v>4</v>
      </c>
      <c r="F1724" s="194">
        <v>17.5</v>
      </c>
      <c r="G1724" s="195">
        <v>70</v>
      </c>
      <c r="H1724" s="196">
        <f t="shared" si="52"/>
        <v>0</v>
      </c>
      <c r="I1724" s="197">
        <v>0</v>
      </c>
      <c r="J1724" s="198">
        <f t="shared" si="53"/>
        <v>4</v>
      </c>
      <c r="K1724" s="197">
        <v>70</v>
      </c>
      <c r="L1724" s="200" t="s">
        <v>1012</v>
      </c>
    </row>
    <row r="1725" spans="1:12" hidden="1">
      <c r="A1725" s="191">
        <v>1724</v>
      </c>
      <c r="B1725" s="192" t="s">
        <v>1059</v>
      </c>
      <c r="C1725" s="193" t="s">
        <v>4309</v>
      </c>
      <c r="D1725" s="193" t="s">
        <v>4310</v>
      </c>
      <c r="E1725" s="193">
        <v>2</v>
      </c>
      <c r="F1725" s="194">
        <v>278.8</v>
      </c>
      <c r="G1725" s="195">
        <v>557.6</v>
      </c>
      <c r="H1725" s="196">
        <f t="shared" si="52"/>
        <v>0</v>
      </c>
      <c r="I1725" s="197">
        <v>0</v>
      </c>
      <c r="J1725" s="198">
        <f t="shared" si="53"/>
        <v>2</v>
      </c>
      <c r="K1725" s="197">
        <v>557.6</v>
      </c>
      <c r="L1725" s="200" t="s">
        <v>1012</v>
      </c>
    </row>
    <row r="1726" spans="1:12" hidden="1">
      <c r="A1726" s="191">
        <v>1725</v>
      </c>
      <c r="B1726" s="192" t="s">
        <v>1062</v>
      </c>
      <c r="C1726" s="193" t="s">
        <v>4311</v>
      </c>
      <c r="D1726" s="193" t="s">
        <v>4312</v>
      </c>
      <c r="E1726" s="193">
        <v>1</v>
      </c>
      <c r="F1726" s="194">
        <v>261.2</v>
      </c>
      <c r="G1726" s="195">
        <v>261.2</v>
      </c>
      <c r="H1726" s="196">
        <f t="shared" si="52"/>
        <v>0</v>
      </c>
      <c r="I1726" s="197">
        <v>0</v>
      </c>
      <c r="J1726" s="198">
        <f t="shared" si="53"/>
        <v>1</v>
      </c>
      <c r="K1726" s="197">
        <v>261.2</v>
      </c>
      <c r="L1726" s="200" t="s">
        <v>1012</v>
      </c>
    </row>
    <row r="1727" spans="1:12" hidden="1">
      <c r="A1727" s="191">
        <v>1726</v>
      </c>
      <c r="B1727" s="192" t="s">
        <v>1065</v>
      </c>
      <c r="C1727" s="193" t="s">
        <v>4313</v>
      </c>
      <c r="D1727" s="193" t="s">
        <v>4314</v>
      </c>
      <c r="E1727" s="193">
        <v>1</v>
      </c>
      <c r="F1727" s="194">
        <v>259.60000000000002</v>
      </c>
      <c r="G1727" s="195">
        <v>259.60000000000002</v>
      </c>
      <c r="H1727" s="196">
        <f t="shared" si="52"/>
        <v>0</v>
      </c>
      <c r="I1727" s="197">
        <v>0</v>
      </c>
      <c r="J1727" s="198">
        <f t="shared" si="53"/>
        <v>1</v>
      </c>
      <c r="K1727" s="197">
        <v>259.60000000000002</v>
      </c>
      <c r="L1727" s="200" t="s">
        <v>1012</v>
      </c>
    </row>
    <row r="1728" spans="1:12" hidden="1">
      <c r="A1728" s="191">
        <v>1727</v>
      </c>
      <c r="B1728" s="192" t="s">
        <v>1068</v>
      </c>
      <c r="C1728" s="193" t="s">
        <v>4315</v>
      </c>
      <c r="D1728" s="193" t="s">
        <v>4316</v>
      </c>
      <c r="E1728" s="193">
        <v>1</v>
      </c>
      <c r="F1728" s="194">
        <v>61.6</v>
      </c>
      <c r="G1728" s="195">
        <v>61.6</v>
      </c>
      <c r="H1728" s="196">
        <f t="shared" si="52"/>
        <v>0</v>
      </c>
      <c r="I1728" s="197">
        <v>0</v>
      </c>
      <c r="J1728" s="198">
        <f t="shared" si="53"/>
        <v>1</v>
      </c>
      <c r="K1728" s="197">
        <v>61.6</v>
      </c>
      <c r="L1728" s="200" t="s">
        <v>1012</v>
      </c>
    </row>
    <row r="1729" spans="1:12" hidden="1">
      <c r="A1729" s="191">
        <v>1728</v>
      </c>
      <c r="B1729" s="192" t="s">
        <v>1071</v>
      </c>
      <c r="C1729" s="193" t="s">
        <v>4317</v>
      </c>
      <c r="D1729" s="193" t="s">
        <v>4318</v>
      </c>
      <c r="E1729" s="193">
        <v>2</v>
      </c>
      <c r="F1729" s="194">
        <v>370.8</v>
      </c>
      <c r="G1729" s="195">
        <v>741.6</v>
      </c>
      <c r="H1729" s="196">
        <f t="shared" si="52"/>
        <v>0</v>
      </c>
      <c r="I1729" s="197">
        <v>0</v>
      </c>
      <c r="J1729" s="198">
        <f t="shared" si="53"/>
        <v>2</v>
      </c>
      <c r="K1729" s="197">
        <v>741.6</v>
      </c>
      <c r="L1729" s="200" t="s">
        <v>1012</v>
      </c>
    </row>
    <row r="1730" spans="1:12" hidden="1">
      <c r="A1730" s="191">
        <v>1729</v>
      </c>
      <c r="B1730" s="192" t="s">
        <v>1074</v>
      </c>
      <c r="C1730" s="193" t="s">
        <v>4319</v>
      </c>
      <c r="D1730" s="193" t="s">
        <v>4320</v>
      </c>
      <c r="E1730" s="193">
        <v>1</v>
      </c>
      <c r="F1730" s="194">
        <v>276.39999999999998</v>
      </c>
      <c r="G1730" s="195">
        <v>276.39999999999998</v>
      </c>
      <c r="H1730" s="196">
        <f t="shared" si="52"/>
        <v>0</v>
      </c>
      <c r="I1730" s="197">
        <v>0</v>
      </c>
      <c r="J1730" s="198">
        <f t="shared" si="53"/>
        <v>1</v>
      </c>
      <c r="K1730" s="197">
        <v>276.39999999999998</v>
      </c>
      <c r="L1730" s="200" t="s">
        <v>1012</v>
      </c>
    </row>
    <row r="1731" spans="1:12" hidden="1">
      <c r="A1731" s="191">
        <v>1730</v>
      </c>
      <c r="B1731" s="192" t="s">
        <v>1077</v>
      </c>
      <c r="C1731" s="193" t="s">
        <v>4321</v>
      </c>
      <c r="D1731" s="193" t="s">
        <v>4322</v>
      </c>
      <c r="E1731" s="193">
        <v>1</v>
      </c>
      <c r="F1731" s="194">
        <v>309.60000000000002</v>
      </c>
      <c r="G1731" s="195">
        <v>309.60000000000002</v>
      </c>
      <c r="H1731" s="196">
        <f t="shared" ref="H1731:H1794" si="54">I1731/F1731</f>
        <v>0</v>
      </c>
      <c r="I1731" s="197">
        <v>0</v>
      </c>
      <c r="J1731" s="198">
        <f t="shared" ref="J1731:J1794" si="55">K1731/F1731</f>
        <v>1</v>
      </c>
      <c r="K1731" s="197">
        <v>309.60000000000002</v>
      </c>
      <c r="L1731" s="200" t="s">
        <v>1012</v>
      </c>
    </row>
    <row r="1732" spans="1:12" hidden="1">
      <c r="A1732" s="191">
        <v>1731</v>
      </c>
      <c r="B1732" s="192" t="s">
        <v>1080</v>
      </c>
      <c r="C1732" s="193" t="s">
        <v>4323</v>
      </c>
      <c r="D1732" s="193" t="s">
        <v>4324</v>
      </c>
      <c r="E1732" s="193">
        <v>1</v>
      </c>
      <c r="F1732" s="194">
        <v>368.9</v>
      </c>
      <c r="G1732" s="195">
        <v>368.9</v>
      </c>
      <c r="H1732" s="196">
        <f t="shared" si="54"/>
        <v>0</v>
      </c>
      <c r="I1732" s="197">
        <v>0</v>
      </c>
      <c r="J1732" s="198">
        <f t="shared" si="55"/>
        <v>1</v>
      </c>
      <c r="K1732" s="197">
        <v>368.9</v>
      </c>
      <c r="L1732" s="202" t="s">
        <v>634</v>
      </c>
    </row>
    <row r="1733" spans="1:12" hidden="1">
      <c r="A1733" s="191">
        <v>1732</v>
      </c>
      <c r="B1733" s="192" t="s">
        <v>1083</v>
      </c>
      <c r="C1733" s="193" t="s">
        <v>4325</v>
      </c>
      <c r="D1733" s="193" t="s">
        <v>4326</v>
      </c>
      <c r="E1733" s="193">
        <v>1</v>
      </c>
      <c r="F1733" s="194">
        <v>238.8</v>
      </c>
      <c r="G1733" s="195">
        <v>238.8</v>
      </c>
      <c r="H1733" s="196">
        <f t="shared" si="54"/>
        <v>0</v>
      </c>
      <c r="I1733" s="197">
        <v>0</v>
      </c>
      <c r="J1733" s="198">
        <f t="shared" si="55"/>
        <v>1</v>
      </c>
      <c r="K1733" s="197">
        <v>238.8</v>
      </c>
      <c r="L1733" s="202" t="s">
        <v>634</v>
      </c>
    </row>
    <row r="1734" spans="1:12" hidden="1">
      <c r="A1734" s="191">
        <v>1733</v>
      </c>
      <c r="B1734" s="192" t="s">
        <v>1086</v>
      </c>
      <c r="C1734" s="193" t="s">
        <v>4327</v>
      </c>
      <c r="D1734" s="193" t="s">
        <v>4328</v>
      </c>
      <c r="E1734" s="193">
        <v>1</v>
      </c>
      <c r="F1734" s="194">
        <v>449.9</v>
      </c>
      <c r="G1734" s="195">
        <v>449.9</v>
      </c>
      <c r="H1734" s="196">
        <f t="shared" si="54"/>
        <v>0</v>
      </c>
      <c r="I1734" s="197">
        <v>0</v>
      </c>
      <c r="J1734" s="198">
        <f t="shared" si="55"/>
        <v>1</v>
      </c>
      <c r="K1734" s="197">
        <v>449.9</v>
      </c>
      <c r="L1734" s="200" t="s">
        <v>1012</v>
      </c>
    </row>
    <row r="1735" spans="1:12">
      <c r="A1735" s="191">
        <v>1734</v>
      </c>
      <c r="B1735" s="192" t="s">
        <v>1089</v>
      </c>
      <c r="C1735" s="193" t="s">
        <v>4329</v>
      </c>
      <c r="D1735" s="193" t="s">
        <v>4330</v>
      </c>
      <c r="E1735" s="193">
        <v>40</v>
      </c>
      <c r="F1735" s="194">
        <v>1.5</v>
      </c>
      <c r="G1735" s="195">
        <v>60</v>
      </c>
      <c r="H1735" s="196">
        <f t="shared" si="54"/>
        <v>0</v>
      </c>
      <c r="I1735" s="197">
        <v>0</v>
      </c>
      <c r="J1735" s="198">
        <f t="shared" si="55"/>
        <v>40</v>
      </c>
      <c r="K1735" s="197">
        <v>60</v>
      </c>
      <c r="L1735" s="200" t="s">
        <v>880</v>
      </c>
    </row>
    <row r="1736" spans="1:12" hidden="1">
      <c r="A1736" s="191">
        <v>1735</v>
      </c>
      <c r="B1736" s="192" t="s">
        <v>1092</v>
      </c>
      <c r="C1736" s="193" t="s">
        <v>4331</v>
      </c>
      <c r="D1736" s="193" t="s">
        <v>4332</v>
      </c>
      <c r="E1736" s="193">
        <v>24</v>
      </c>
      <c r="F1736" s="194">
        <v>0.3</v>
      </c>
      <c r="G1736" s="195">
        <v>7.1999999999999993</v>
      </c>
      <c r="H1736" s="196">
        <f t="shared" si="54"/>
        <v>0</v>
      </c>
      <c r="I1736" s="197">
        <v>0</v>
      </c>
      <c r="J1736" s="198">
        <f t="shared" si="55"/>
        <v>24</v>
      </c>
      <c r="K1736" s="197">
        <v>7.1999999999999993</v>
      </c>
      <c r="L1736" s="200" t="s">
        <v>1049</v>
      </c>
    </row>
    <row r="1737" spans="1:12" hidden="1">
      <c r="A1737" s="191">
        <v>1736</v>
      </c>
      <c r="B1737" s="192" t="s">
        <v>1095</v>
      </c>
      <c r="C1737" s="193" t="s">
        <v>4333</v>
      </c>
      <c r="D1737" s="193" t="s">
        <v>4334</v>
      </c>
      <c r="E1737" s="193">
        <v>8</v>
      </c>
      <c r="F1737" s="194">
        <v>11.2</v>
      </c>
      <c r="G1737" s="195">
        <v>89.6</v>
      </c>
      <c r="H1737" s="196">
        <f t="shared" si="54"/>
        <v>0</v>
      </c>
      <c r="I1737" s="197">
        <v>0</v>
      </c>
      <c r="J1737" s="198">
        <f t="shared" si="55"/>
        <v>8</v>
      </c>
      <c r="K1737" s="197">
        <v>89.6</v>
      </c>
      <c r="L1737" s="200" t="s">
        <v>634</v>
      </c>
    </row>
    <row r="1738" spans="1:12" hidden="1">
      <c r="A1738" s="191">
        <v>1737</v>
      </c>
      <c r="B1738" s="192" t="s">
        <v>1098</v>
      </c>
      <c r="C1738" s="193" t="s">
        <v>4335</v>
      </c>
      <c r="D1738" s="193" t="s">
        <v>4336</v>
      </c>
      <c r="E1738" s="193">
        <v>2</v>
      </c>
      <c r="F1738" s="194">
        <v>26.4</v>
      </c>
      <c r="G1738" s="195">
        <v>52.8</v>
      </c>
      <c r="H1738" s="196">
        <f t="shared" si="54"/>
        <v>0</v>
      </c>
      <c r="I1738" s="197">
        <v>0</v>
      </c>
      <c r="J1738" s="198">
        <f t="shared" si="55"/>
        <v>2</v>
      </c>
      <c r="K1738" s="197">
        <v>52.8</v>
      </c>
      <c r="L1738" s="200" t="s">
        <v>757</v>
      </c>
    </row>
    <row r="1739" spans="1:12" hidden="1">
      <c r="A1739" s="191">
        <v>1738</v>
      </c>
      <c r="B1739" s="192" t="s">
        <v>1101</v>
      </c>
      <c r="C1739" s="193" t="s">
        <v>4337</v>
      </c>
      <c r="D1739" s="193" t="s">
        <v>4338</v>
      </c>
      <c r="E1739" s="193">
        <v>1</v>
      </c>
      <c r="F1739" s="194">
        <v>65.400000000000006</v>
      </c>
      <c r="G1739" s="195">
        <v>65.400000000000006</v>
      </c>
      <c r="H1739" s="196">
        <f t="shared" si="54"/>
        <v>0</v>
      </c>
      <c r="I1739" s="197">
        <v>0</v>
      </c>
      <c r="J1739" s="198">
        <f t="shared" si="55"/>
        <v>1</v>
      </c>
      <c r="K1739" s="197">
        <v>65.400000000000006</v>
      </c>
      <c r="L1739" s="199" t="s">
        <v>1049</v>
      </c>
    </row>
    <row r="1740" spans="1:12" hidden="1">
      <c r="A1740" s="191">
        <v>1739</v>
      </c>
      <c r="B1740" s="192" t="s">
        <v>1104</v>
      </c>
      <c r="C1740" s="193" t="s">
        <v>4339</v>
      </c>
      <c r="D1740" s="193" t="s">
        <v>4340</v>
      </c>
      <c r="E1740" s="193">
        <v>1</v>
      </c>
      <c r="F1740" s="194">
        <v>62.3</v>
      </c>
      <c r="G1740" s="195">
        <v>62.3</v>
      </c>
      <c r="H1740" s="196">
        <f t="shared" si="54"/>
        <v>0</v>
      </c>
      <c r="I1740" s="197">
        <v>0</v>
      </c>
      <c r="J1740" s="198">
        <f t="shared" si="55"/>
        <v>1</v>
      </c>
      <c r="K1740" s="197">
        <v>62.3</v>
      </c>
      <c r="L1740" s="199" t="s">
        <v>1049</v>
      </c>
    </row>
    <row r="1741" spans="1:12" hidden="1">
      <c r="A1741" s="191">
        <v>1740</v>
      </c>
      <c r="B1741" s="192" t="s">
        <v>1107</v>
      </c>
      <c r="C1741" s="193" t="s">
        <v>4341</v>
      </c>
      <c r="D1741" s="193" t="s">
        <v>4342</v>
      </c>
      <c r="E1741" s="193">
        <v>1</v>
      </c>
      <c r="F1741" s="194">
        <v>51</v>
      </c>
      <c r="G1741" s="195">
        <v>51</v>
      </c>
      <c r="H1741" s="196">
        <f t="shared" si="54"/>
        <v>0</v>
      </c>
      <c r="I1741" s="197">
        <v>0</v>
      </c>
      <c r="J1741" s="198">
        <f t="shared" si="55"/>
        <v>1</v>
      </c>
      <c r="K1741" s="197">
        <v>51</v>
      </c>
      <c r="L1741" s="199" t="s">
        <v>1049</v>
      </c>
    </row>
    <row r="1742" spans="1:12" hidden="1">
      <c r="A1742" s="191">
        <v>1741</v>
      </c>
      <c r="B1742" s="192" t="s">
        <v>1110</v>
      </c>
      <c r="C1742" s="193" t="s">
        <v>4343</v>
      </c>
      <c r="D1742" s="193" t="s">
        <v>4344</v>
      </c>
      <c r="E1742" s="193">
        <v>1</v>
      </c>
      <c r="F1742" s="194">
        <v>85.1</v>
      </c>
      <c r="G1742" s="195">
        <v>85.1</v>
      </c>
      <c r="H1742" s="196">
        <f t="shared" si="54"/>
        <v>0</v>
      </c>
      <c r="I1742" s="197">
        <v>0</v>
      </c>
      <c r="J1742" s="198">
        <f t="shared" si="55"/>
        <v>1</v>
      </c>
      <c r="K1742" s="197">
        <v>85.1</v>
      </c>
      <c r="L1742" s="199" t="s">
        <v>1049</v>
      </c>
    </row>
    <row r="1743" spans="1:12" hidden="1">
      <c r="A1743" s="191">
        <v>1742</v>
      </c>
      <c r="B1743" s="192" t="s">
        <v>1113</v>
      </c>
      <c r="C1743" s="193" t="s">
        <v>4345</v>
      </c>
      <c r="D1743" s="193" t="s">
        <v>4346</v>
      </c>
      <c r="E1743" s="193">
        <v>1</v>
      </c>
      <c r="F1743" s="194">
        <v>79</v>
      </c>
      <c r="G1743" s="195">
        <v>79</v>
      </c>
      <c r="H1743" s="196">
        <f t="shared" si="54"/>
        <v>0</v>
      </c>
      <c r="I1743" s="197">
        <v>0</v>
      </c>
      <c r="J1743" s="198">
        <f t="shared" si="55"/>
        <v>1</v>
      </c>
      <c r="K1743" s="197">
        <v>79</v>
      </c>
      <c r="L1743" s="199" t="s">
        <v>1049</v>
      </c>
    </row>
    <row r="1744" spans="1:12" hidden="1">
      <c r="A1744" s="191">
        <v>1743</v>
      </c>
      <c r="B1744" s="192" t="s">
        <v>1116</v>
      </c>
      <c r="C1744" s="193" t="s">
        <v>4347</v>
      </c>
      <c r="D1744" s="193" t="s">
        <v>4348</v>
      </c>
      <c r="E1744" s="193">
        <v>1</v>
      </c>
      <c r="F1744" s="194">
        <v>70</v>
      </c>
      <c r="G1744" s="195">
        <v>70</v>
      </c>
      <c r="H1744" s="196">
        <f t="shared" si="54"/>
        <v>0</v>
      </c>
      <c r="I1744" s="197">
        <v>0</v>
      </c>
      <c r="J1744" s="198">
        <f t="shared" si="55"/>
        <v>1</v>
      </c>
      <c r="K1744" s="197">
        <v>70</v>
      </c>
      <c r="L1744" s="199" t="s">
        <v>1049</v>
      </c>
    </row>
    <row r="1745" spans="1:12" hidden="1">
      <c r="A1745" s="191">
        <v>1744</v>
      </c>
      <c r="B1745" s="192" t="s">
        <v>1119</v>
      </c>
      <c r="C1745" s="193" t="s">
        <v>4349</v>
      </c>
      <c r="D1745" s="193" t="s">
        <v>4350</v>
      </c>
      <c r="E1745" s="193">
        <v>1</v>
      </c>
      <c r="F1745" s="194">
        <v>63.8</v>
      </c>
      <c r="G1745" s="195">
        <v>63.8</v>
      </c>
      <c r="H1745" s="196">
        <f t="shared" si="54"/>
        <v>0</v>
      </c>
      <c r="I1745" s="197">
        <v>0</v>
      </c>
      <c r="J1745" s="198">
        <f t="shared" si="55"/>
        <v>1</v>
      </c>
      <c r="K1745" s="197">
        <v>63.8</v>
      </c>
      <c r="L1745" s="199" t="s">
        <v>1049</v>
      </c>
    </row>
    <row r="1746" spans="1:12" hidden="1">
      <c r="A1746" s="191">
        <v>1745</v>
      </c>
      <c r="B1746" s="192" t="s">
        <v>1122</v>
      </c>
      <c r="C1746" s="193" t="s">
        <v>4351</v>
      </c>
      <c r="D1746" s="193" t="s">
        <v>4352</v>
      </c>
      <c r="E1746" s="193">
        <v>1</v>
      </c>
      <c r="F1746" s="194">
        <v>85.1</v>
      </c>
      <c r="G1746" s="195">
        <v>85.1</v>
      </c>
      <c r="H1746" s="196">
        <f t="shared" si="54"/>
        <v>0</v>
      </c>
      <c r="I1746" s="197">
        <v>0</v>
      </c>
      <c r="J1746" s="198">
        <f t="shared" si="55"/>
        <v>1</v>
      </c>
      <c r="K1746" s="197">
        <v>85.1</v>
      </c>
      <c r="L1746" s="199" t="s">
        <v>1049</v>
      </c>
    </row>
    <row r="1747" spans="1:12" hidden="1">
      <c r="A1747" s="191">
        <v>1746</v>
      </c>
      <c r="B1747" s="192" t="s">
        <v>1125</v>
      </c>
      <c r="C1747" s="193" t="s">
        <v>4353</v>
      </c>
      <c r="D1747" s="193" t="s">
        <v>4354</v>
      </c>
      <c r="E1747" s="193">
        <v>1</v>
      </c>
      <c r="F1747" s="194">
        <v>79</v>
      </c>
      <c r="G1747" s="195">
        <v>79</v>
      </c>
      <c r="H1747" s="196">
        <f t="shared" si="54"/>
        <v>0</v>
      </c>
      <c r="I1747" s="197">
        <v>0</v>
      </c>
      <c r="J1747" s="198">
        <f t="shared" si="55"/>
        <v>1</v>
      </c>
      <c r="K1747" s="197">
        <v>79</v>
      </c>
      <c r="L1747" s="199" t="s">
        <v>1049</v>
      </c>
    </row>
    <row r="1748" spans="1:12" hidden="1">
      <c r="A1748" s="191">
        <v>1747</v>
      </c>
      <c r="B1748" s="192" t="s">
        <v>1128</v>
      </c>
      <c r="C1748" s="193" t="s">
        <v>4355</v>
      </c>
      <c r="D1748" s="193" t="s">
        <v>4356</v>
      </c>
      <c r="E1748" s="193">
        <v>1</v>
      </c>
      <c r="F1748" s="194">
        <v>59.3</v>
      </c>
      <c r="G1748" s="195">
        <v>59.3</v>
      </c>
      <c r="H1748" s="196">
        <f t="shared" si="54"/>
        <v>0</v>
      </c>
      <c r="I1748" s="197">
        <v>0</v>
      </c>
      <c r="J1748" s="198">
        <f t="shared" si="55"/>
        <v>1</v>
      </c>
      <c r="K1748" s="197">
        <v>59.3</v>
      </c>
      <c r="L1748" s="199" t="s">
        <v>1049</v>
      </c>
    </row>
    <row r="1749" spans="1:12" hidden="1">
      <c r="A1749" s="191">
        <v>1748</v>
      </c>
      <c r="B1749" s="192" t="s">
        <v>1131</v>
      </c>
      <c r="C1749" s="193" t="s">
        <v>4357</v>
      </c>
      <c r="D1749" s="193" t="s">
        <v>4358</v>
      </c>
      <c r="E1749" s="193">
        <v>1</v>
      </c>
      <c r="F1749" s="194">
        <v>61.6</v>
      </c>
      <c r="G1749" s="195">
        <v>61.6</v>
      </c>
      <c r="H1749" s="196">
        <f t="shared" si="54"/>
        <v>0</v>
      </c>
      <c r="I1749" s="197">
        <v>0</v>
      </c>
      <c r="J1749" s="198">
        <f t="shared" si="55"/>
        <v>1</v>
      </c>
      <c r="K1749" s="197">
        <v>61.6</v>
      </c>
      <c r="L1749" s="199" t="s">
        <v>1049</v>
      </c>
    </row>
    <row r="1750" spans="1:12" hidden="1">
      <c r="A1750" s="191">
        <v>1749</v>
      </c>
      <c r="B1750" s="192" t="s">
        <v>1134</v>
      </c>
      <c r="C1750" s="193" t="s">
        <v>4359</v>
      </c>
      <c r="D1750" s="193" t="s">
        <v>4360</v>
      </c>
      <c r="E1750" s="193">
        <v>11</v>
      </c>
      <c r="F1750" s="194">
        <v>219.6</v>
      </c>
      <c r="G1750" s="195">
        <v>2415.6</v>
      </c>
      <c r="H1750" s="196">
        <f t="shared" si="54"/>
        <v>0</v>
      </c>
      <c r="I1750" s="197">
        <v>0</v>
      </c>
      <c r="J1750" s="198">
        <f t="shared" si="55"/>
        <v>11</v>
      </c>
      <c r="K1750" s="197">
        <v>2415.6</v>
      </c>
      <c r="L1750" s="199" t="s">
        <v>1049</v>
      </c>
    </row>
    <row r="1751" spans="1:12" hidden="1">
      <c r="A1751" s="191">
        <v>1750</v>
      </c>
      <c r="B1751" s="192" t="s">
        <v>1137</v>
      </c>
      <c r="C1751" s="193" t="s">
        <v>4361</v>
      </c>
      <c r="D1751" s="193" t="s">
        <v>4362</v>
      </c>
      <c r="E1751" s="193">
        <v>11</v>
      </c>
      <c r="F1751" s="194">
        <v>201.5</v>
      </c>
      <c r="G1751" s="195">
        <v>2216.5</v>
      </c>
      <c r="H1751" s="196">
        <f t="shared" si="54"/>
        <v>0</v>
      </c>
      <c r="I1751" s="197">
        <v>0</v>
      </c>
      <c r="J1751" s="198">
        <f t="shared" si="55"/>
        <v>11</v>
      </c>
      <c r="K1751" s="197">
        <v>2216.5</v>
      </c>
      <c r="L1751" s="199" t="s">
        <v>1049</v>
      </c>
    </row>
    <row r="1752" spans="1:12" hidden="1">
      <c r="A1752" s="191">
        <v>1751</v>
      </c>
      <c r="B1752" s="192" t="s">
        <v>1140</v>
      </c>
      <c r="C1752" s="193" t="s">
        <v>4363</v>
      </c>
      <c r="D1752" s="193" t="s">
        <v>4364</v>
      </c>
      <c r="E1752" s="193">
        <v>3</v>
      </c>
      <c r="F1752" s="194">
        <v>165.6</v>
      </c>
      <c r="G1752" s="195">
        <v>496.79999999999995</v>
      </c>
      <c r="H1752" s="196">
        <f t="shared" si="54"/>
        <v>0</v>
      </c>
      <c r="I1752" s="197">
        <v>0</v>
      </c>
      <c r="J1752" s="198">
        <f t="shared" si="55"/>
        <v>3</v>
      </c>
      <c r="K1752" s="197">
        <v>496.79999999999995</v>
      </c>
      <c r="L1752" s="199" t="s">
        <v>1049</v>
      </c>
    </row>
    <row r="1753" spans="1:12" hidden="1">
      <c r="A1753" s="191">
        <v>1752</v>
      </c>
      <c r="B1753" s="192" t="s">
        <v>1143</v>
      </c>
      <c r="C1753" s="193" t="s">
        <v>4365</v>
      </c>
      <c r="D1753" s="193" t="s">
        <v>4366</v>
      </c>
      <c r="E1753" s="193">
        <v>3</v>
      </c>
      <c r="F1753" s="194">
        <v>275.7</v>
      </c>
      <c r="G1753" s="195">
        <v>827.09999999999991</v>
      </c>
      <c r="H1753" s="196">
        <f t="shared" si="54"/>
        <v>0</v>
      </c>
      <c r="I1753" s="197">
        <v>0</v>
      </c>
      <c r="J1753" s="198">
        <f t="shared" si="55"/>
        <v>3</v>
      </c>
      <c r="K1753" s="197">
        <v>827.09999999999991</v>
      </c>
      <c r="L1753" s="199" t="s">
        <v>1049</v>
      </c>
    </row>
    <row r="1754" spans="1:12" hidden="1">
      <c r="A1754" s="191">
        <v>1753</v>
      </c>
      <c r="B1754" s="192" t="s">
        <v>1146</v>
      </c>
      <c r="C1754" s="193" t="s">
        <v>4367</v>
      </c>
      <c r="D1754" s="193" t="s">
        <v>4368</v>
      </c>
      <c r="E1754" s="193">
        <v>3</v>
      </c>
      <c r="F1754" s="194">
        <v>256</v>
      </c>
      <c r="G1754" s="195">
        <v>768</v>
      </c>
      <c r="H1754" s="196">
        <f t="shared" si="54"/>
        <v>0</v>
      </c>
      <c r="I1754" s="197">
        <v>0</v>
      </c>
      <c r="J1754" s="198">
        <f t="shared" si="55"/>
        <v>3</v>
      </c>
      <c r="K1754" s="197">
        <v>768</v>
      </c>
      <c r="L1754" s="199" t="s">
        <v>1049</v>
      </c>
    </row>
    <row r="1755" spans="1:12" hidden="1">
      <c r="A1755" s="191">
        <v>1754</v>
      </c>
      <c r="B1755" s="192" t="s">
        <v>1149</v>
      </c>
      <c r="C1755" s="193" t="s">
        <v>4369</v>
      </c>
      <c r="D1755" s="193" t="s">
        <v>4370</v>
      </c>
      <c r="E1755" s="193">
        <v>2</v>
      </c>
      <c r="F1755" s="194">
        <v>226.8</v>
      </c>
      <c r="G1755" s="195">
        <v>453.6</v>
      </c>
      <c r="H1755" s="196">
        <f t="shared" si="54"/>
        <v>0</v>
      </c>
      <c r="I1755" s="197">
        <v>0</v>
      </c>
      <c r="J1755" s="198">
        <f t="shared" si="55"/>
        <v>2</v>
      </c>
      <c r="K1755" s="197">
        <v>453.6</v>
      </c>
      <c r="L1755" s="199" t="s">
        <v>1049</v>
      </c>
    </row>
    <row r="1756" spans="1:12" hidden="1">
      <c r="A1756" s="191">
        <v>1755</v>
      </c>
      <c r="B1756" s="192" t="s">
        <v>1152</v>
      </c>
      <c r="C1756" s="193" t="s">
        <v>4371</v>
      </c>
      <c r="D1756" s="193" t="s">
        <v>4372</v>
      </c>
      <c r="E1756" s="193">
        <v>1</v>
      </c>
      <c r="F1756" s="194">
        <v>206.3</v>
      </c>
      <c r="G1756" s="195">
        <v>206.3</v>
      </c>
      <c r="H1756" s="196">
        <f t="shared" si="54"/>
        <v>0</v>
      </c>
      <c r="I1756" s="197">
        <v>0</v>
      </c>
      <c r="J1756" s="198">
        <f t="shared" si="55"/>
        <v>1</v>
      </c>
      <c r="K1756" s="197">
        <v>206.3</v>
      </c>
      <c r="L1756" s="199" t="s">
        <v>1049</v>
      </c>
    </row>
    <row r="1757" spans="1:12" hidden="1">
      <c r="A1757" s="191">
        <v>1756</v>
      </c>
      <c r="B1757" s="192" t="s">
        <v>1155</v>
      </c>
      <c r="C1757" s="193" t="s">
        <v>4373</v>
      </c>
      <c r="D1757" s="193" t="s">
        <v>4374</v>
      </c>
      <c r="E1757" s="193">
        <v>1</v>
      </c>
      <c r="F1757" s="194">
        <v>275.10000000000002</v>
      </c>
      <c r="G1757" s="195">
        <v>275.10000000000002</v>
      </c>
      <c r="H1757" s="196">
        <f t="shared" si="54"/>
        <v>0</v>
      </c>
      <c r="I1757" s="197">
        <v>0</v>
      </c>
      <c r="J1757" s="198">
        <f t="shared" si="55"/>
        <v>1</v>
      </c>
      <c r="K1757" s="197">
        <v>275.10000000000002</v>
      </c>
      <c r="L1757" s="199" t="s">
        <v>1049</v>
      </c>
    </row>
    <row r="1758" spans="1:12" hidden="1">
      <c r="A1758" s="191">
        <v>1757</v>
      </c>
      <c r="B1758" s="192" t="s">
        <v>1158</v>
      </c>
      <c r="C1758" s="193" t="s">
        <v>4375</v>
      </c>
      <c r="D1758" s="193" t="s">
        <v>4376</v>
      </c>
      <c r="E1758" s="193">
        <v>1</v>
      </c>
      <c r="F1758" s="194">
        <v>255.3</v>
      </c>
      <c r="G1758" s="195">
        <v>255.3</v>
      </c>
      <c r="H1758" s="196">
        <f t="shared" si="54"/>
        <v>0</v>
      </c>
      <c r="I1758" s="197">
        <v>0</v>
      </c>
      <c r="J1758" s="198">
        <f t="shared" si="55"/>
        <v>1</v>
      </c>
      <c r="K1758" s="197">
        <v>255.3</v>
      </c>
      <c r="L1758" s="199" t="s">
        <v>1049</v>
      </c>
    </row>
    <row r="1759" spans="1:12" hidden="1">
      <c r="A1759" s="191">
        <v>1758</v>
      </c>
      <c r="B1759" s="192" t="s">
        <v>1161</v>
      </c>
      <c r="C1759" s="193" t="s">
        <v>4377</v>
      </c>
      <c r="D1759" s="193" t="s">
        <v>4378</v>
      </c>
      <c r="E1759" s="193">
        <v>1</v>
      </c>
      <c r="F1759" s="194">
        <v>191.8</v>
      </c>
      <c r="G1759" s="195">
        <v>191.8</v>
      </c>
      <c r="H1759" s="196">
        <f t="shared" si="54"/>
        <v>0</v>
      </c>
      <c r="I1759" s="197">
        <v>0</v>
      </c>
      <c r="J1759" s="198">
        <f t="shared" si="55"/>
        <v>1</v>
      </c>
      <c r="K1759" s="197">
        <v>191.8</v>
      </c>
      <c r="L1759" s="199" t="s">
        <v>1049</v>
      </c>
    </row>
    <row r="1760" spans="1:12" hidden="1">
      <c r="A1760" s="191">
        <v>1759</v>
      </c>
      <c r="B1760" s="192" t="s">
        <v>1164</v>
      </c>
      <c r="C1760" s="193" t="s">
        <v>4379</v>
      </c>
      <c r="D1760" s="193" t="s">
        <v>4380</v>
      </c>
      <c r="E1760" s="193">
        <v>10</v>
      </c>
      <c r="F1760" s="194">
        <v>201.3</v>
      </c>
      <c r="G1760" s="195">
        <v>2013</v>
      </c>
      <c r="H1760" s="196">
        <f t="shared" si="54"/>
        <v>0</v>
      </c>
      <c r="I1760" s="197">
        <v>0</v>
      </c>
      <c r="J1760" s="198">
        <f t="shared" si="55"/>
        <v>10</v>
      </c>
      <c r="K1760" s="197">
        <v>2013</v>
      </c>
      <c r="L1760" s="199" t="s">
        <v>1049</v>
      </c>
    </row>
    <row r="1761" spans="1:12" hidden="1">
      <c r="A1761" s="191">
        <v>1760</v>
      </c>
      <c r="B1761" s="192" t="s">
        <v>1167</v>
      </c>
      <c r="C1761" s="193" t="s">
        <v>4381</v>
      </c>
      <c r="D1761" s="193" t="s">
        <v>4382</v>
      </c>
      <c r="E1761" s="193">
        <v>1</v>
      </c>
      <c r="F1761" s="194">
        <v>165.7</v>
      </c>
      <c r="G1761" s="195">
        <v>165.7</v>
      </c>
      <c r="H1761" s="196">
        <f t="shared" si="54"/>
        <v>0</v>
      </c>
      <c r="I1761" s="197">
        <v>0</v>
      </c>
      <c r="J1761" s="198">
        <f t="shared" si="55"/>
        <v>1</v>
      </c>
      <c r="K1761" s="197">
        <v>165.7</v>
      </c>
      <c r="L1761" s="199" t="s">
        <v>1049</v>
      </c>
    </row>
    <row r="1762" spans="1:12" hidden="1">
      <c r="A1762" s="191">
        <v>1761</v>
      </c>
      <c r="B1762" s="192" t="s">
        <v>1170</v>
      </c>
      <c r="C1762" s="193" t="s">
        <v>4383</v>
      </c>
      <c r="D1762" s="193" t="s">
        <v>4384</v>
      </c>
      <c r="E1762" s="193">
        <v>2</v>
      </c>
      <c r="F1762" s="194">
        <v>275.89999999999998</v>
      </c>
      <c r="G1762" s="195">
        <v>551.79999999999995</v>
      </c>
      <c r="H1762" s="196">
        <f t="shared" si="54"/>
        <v>0</v>
      </c>
      <c r="I1762" s="197">
        <v>0</v>
      </c>
      <c r="J1762" s="198">
        <f t="shared" si="55"/>
        <v>2</v>
      </c>
      <c r="K1762" s="197">
        <v>551.79999999999995</v>
      </c>
      <c r="L1762" s="199" t="s">
        <v>1049</v>
      </c>
    </row>
    <row r="1763" spans="1:12" hidden="1">
      <c r="A1763" s="191">
        <v>1762</v>
      </c>
      <c r="B1763" s="192" t="s">
        <v>1173</v>
      </c>
      <c r="C1763" s="193" t="s">
        <v>4385</v>
      </c>
      <c r="D1763" s="193" t="s">
        <v>4386</v>
      </c>
      <c r="E1763" s="193">
        <v>2</v>
      </c>
      <c r="F1763" s="194">
        <v>256.10000000000002</v>
      </c>
      <c r="G1763" s="195">
        <v>512.20000000000005</v>
      </c>
      <c r="H1763" s="196">
        <f t="shared" si="54"/>
        <v>0</v>
      </c>
      <c r="I1763" s="197">
        <v>0</v>
      </c>
      <c r="J1763" s="198">
        <f t="shared" si="55"/>
        <v>2</v>
      </c>
      <c r="K1763" s="197">
        <v>512.20000000000005</v>
      </c>
      <c r="L1763" s="199" t="s">
        <v>1049</v>
      </c>
    </row>
    <row r="1764" spans="1:12" hidden="1">
      <c r="A1764" s="191">
        <v>1763</v>
      </c>
      <c r="B1764" s="192" t="s">
        <v>1176</v>
      </c>
      <c r="C1764" s="193" t="s">
        <v>4387</v>
      </c>
      <c r="D1764" s="193" t="s">
        <v>4388</v>
      </c>
      <c r="E1764" s="193">
        <v>1</v>
      </c>
      <c r="F1764" s="194">
        <v>226.9</v>
      </c>
      <c r="G1764" s="195">
        <v>226.9</v>
      </c>
      <c r="H1764" s="196">
        <f t="shared" si="54"/>
        <v>0</v>
      </c>
      <c r="I1764" s="197">
        <v>0</v>
      </c>
      <c r="J1764" s="198">
        <f t="shared" si="55"/>
        <v>1</v>
      </c>
      <c r="K1764" s="197">
        <v>226.9</v>
      </c>
      <c r="L1764" s="199" t="s">
        <v>1049</v>
      </c>
    </row>
    <row r="1765" spans="1:12" hidden="1">
      <c r="A1765" s="191">
        <v>1764</v>
      </c>
      <c r="B1765" s="192" t="s">
        <v>1179</v>
      </c>
      <c r="C1765" s="193" t="s">
        <v>4389</v>
      </c>
      <c r="D1765" s="193" t="s">
        <v>4390</v>
      </c>
      <c r="E1765" s="193">
        <v>1</v>
      </c>
      <c r="F1765" s="194">
        <v>207.7</v>
      </c>
      <c r="G1765" s="195">
        <v>207.7</v>
      </c>
      <c r="H1765" s="196">
        <f t="shared" si="54"/>
        <v>0</v>
      </c>
      <c r="I1765" s="197">
        <v>0</v>
      </c>
      <c r="J1765" s="198">
        <f t="shared" si="55"/>
        <v>1</v>
      </c>
      <c r="K1765" s="197">
        <v>207.7</v>
      </c>
      <c r="L1765" s="199" t="s">
        <v>1049</v>
      </c>
    </row>
    <row r="1766" spans="1:12" hidden="1">
      <c r="A1766" s="191">
        <v>1765</v>
      </c>
      <c r="B1766" s="192" t="s">
        <v>1182</v>
      </c>
      <c r="C1766" s="193" t="s">
        <v>4391</v>
      </c>
      <c r="D1766" s="193" t="s">
        <v>4392</v>
      </c>
      <c r="E1766" s="193">
        <v>1</v>
      </c>
      <c r="F1766" s="194">
        <v>276.39999999999998</v>
      </c>
      <c r="G1766" s="195">
        <v>276.39999999999998</v>
      </c>
      <c r="H1766" s="196">
        <f t="shared" si="54"/>
        <v>0</v>
      </c>
      <c r="I1766" s="197">
        <v>0</v>
      </c>
      <c r="J1766" s="198">
        <f t="shared" si="55"/>
        <v>1</v>
      </c>
      <c r="K1766" s="197">
        <v>276.39999999999998</v>
      </c>
      <c r="L1766" s="199" t="s">
        <v>1049</v>
      </c>
    </row>
    <row r="1767" spans="1:12" hidden="1">
      <c r="A1767" s="191">
        <v>1766</v>
      </c>
      <c r="B1767" s="192" t="s">
        <v>1185</v>
      </c>
      <c r="C1767" s="193" t="s">
        <v>4393</v>
      </c>
      <c r="D1767" s="193" t="s">
        <v>4394</v>
      </c>
      <c r="E1767" s="193">
        <v>1</v>
      </c>
      <c r="F1767" s="194">
        <v>256.60000000000002</v>
      </c>
      <c r="G1767" s="195">
        <v>256.60000000000002</v>
      </c>
      <c r="H1767" s="196">
        <f t="shared" si="54"/>
        <v>0</v>
      </c>
      <c r="I1767" s="197">
        <v>0</v>
      </c>
      <c r="J1767" s="198">
        <f t="shared" si="55"/>
        <v>1</v>
      </c>
      <c r="K1767" s="197">
        <v>256.60000000000002</v>
      </c>
      <c r="L1767" s="199" t="s">
        <v>1049</v>
      </c>
    </row>
    <row r="1768" spans="1:12" hidden="1">
      <c r="A1768" s="191">
        <v>1767</v>
      </c>
      <c r="B1768" s="192" t="s">
        <v>1188</v>
      </c>
      <c r="C1768" s="193" t="s">
        <v>4395</v>
      </c>
      <c r="D1768" s="193" t="s">
        <v>4396</v>
      </c>
      <c r="E1768" s="193">
        <v>1</v>
      </c>
      <c r="F1768" s="194">
        <v>193.1</v>
      </c>
      <c r="G1768" s="195">
        <v>193.1</v>
      </c>
      <c r="H1768" s="196">
        <f t="shared" si="54"/>
        <v>0</v>
      </c>
      <c r="I1768" s="197">
        <v>0</v>
      </c>
      <c r="J1768" s="198">
        <f t="shared" si="55"/>
        <v>1</v>
      </c>
      <c r="K1768" s="197">
        <v>193.1</v>
      </c>
      <c r="L1768" s="199" t="s">
        <v>1049</v>
      </c>
    </row>
    <row r="1769" spans="1:12" hidden="1">
      <c r="A1769" s="191">
        <v>1768</v>
      </c>
      <c r="B1769" s="192" t="s">
        <v>1191</v>
      </c>
      <c r="C1769" s="193" t="s">
        <v>4397</v>
      </c>
      <c r="D1769" s="193" t="s">
        <v>4398</v>
      </c>
      <c r="E1769" s="193">
        <v>2</v>
      </c>
      <c r="F1769" s="194">
        <v>166.3</v>
      </c>
      <c r="G1769" s="195">
        <v>332.6</v>
      </c>
      <c r="H1769" s="196">
        <f t="shared" si="54"/>
        <v>0</v>
      </c>
      <c r="I1769" s="197">
        <v>0</v>
      </c>
      <c r="J1769" s="198">
        <f t="shared" si="55"/>
        <v>2</v>
      </c>
      <c r="K1769" s="197">
        <v>332.6</v>
      </c>
      <c r="L1769" s="199" t="s">
        <v>1049</v>
      </c>
    </row>
    <row r="1770" spans="1:12" hidden="1">
      <c r="A1770" s="191">
        <v>1769</v>
      </c>
      <c r="B1770" s="192" t="s">
        <v>1194</v>
      </c>
      <c r="C1770" s="193" t="s">
        <v>4399</v>
      </c>
      <c r="D1770" s="193" t="s">
        <v>4400</v>
      </c>
      <c r="E1770" s="193">
        <v>2</v>
      </c>
      <c r="F1770" s="194">
        <v>276.60000000000002</v>
      </c>
      <c r="G1770" s="195">
        <v>553.20000000000005</v>
      </c>
      <c r="H1770" s="196">
        <f t="shared" si="54"/>
        <v>0</v>
      </c>
      <c r="I1770" s="197">
        <v>0</v>
      </c>
      <c r="J1770" s="198">
        <f t="shared" si="55"/>
        <v>2</v>
      </c>
      <c r="K1770" s="197">
        <v>553.20000000000005</v>
      </c>
      <c r="L1770" s="199" t="s">
        <v>1049</v>
      </c>
    </row>
    <row r="1771" spans="1:12" hidden="1">
      <c r="A1771" s="191">
        <v>1770</v>
      </c>
      <c r="B1771" s="192" t="s">
        <v>1197</v>
      </c>
      <c r="C1771" s="193" t="s">
        <v>4401</v>
      </c>
      <c r="D1771" s="193" t="s">
        <v>4402</v>
      </c>
      <c r="E1771" s="193">
        <v>2</v>
      </c>
      <c r="F1771" s="194">
        <v>256.7</v>
      </c>
      <c r="G1771" s="195">
        <v>513.4</v>
      </c>
      <c r="H1771" s="196">
        <f t="shared" si="54"/>
        <v>0</v>
      </c>
      <c r="I1771" s="197">
        <v>0</v>
      </c>
      <c r="J1771" s="198">
        <f t="shared" si="55"/>
        <v>2</v>
      </c>
      <c r="K1771" s="197">
        <v>513.4</v>
      </c>
      <c r="L1771" s="199" t="s">
        <v>1049</v>
      </c>
    </row>
    <row r="1772" spans="1:12" hidden="1">
      <c r="A1772" s="191">
        <v>1771</v>
      </c>
      <c r="B1772" s="192" t="s">
        <v>1200</v>
      </c>
      <c r="C1772" s="193" t="s">
        <v>4403</v>
      </c>
      <c r="D1772" s="193" t="s">
        <v>4404</v>
      </c>
      <c r="E1772" s="193">
        <v>2</v>
      </c>
      <c r="F1772" s="194">
        <v>227.7</v>
      </c>
      <c r="G1772" s="195">
        <v>455.4</v>
      </c>
      <c r="H1772" s="196">
        <f t="shared" si="54"/>
        <v>0</v>
      </c>
      <c r="I1772" s="197">
        <v>0</v>
      </c>
      <c r="J1772" s="198">
        <f t="shared" si="55"/>
        <v>2</v>
      </c>
      <c r="K1772" s="197">
        <v>455.4</v>
      </c>
      <c r="L1772" s="199" t="s">
        <v>1049</v>
      </c>
    </row>
    <row r="1773" spans="1:12" hidden="1">
      <c r="A1773" s="191">
        <v>1772</v>
      </c>
      <c r="B1773" s="192" t="s">
        <v>1203</v>
      </c>
      <c r="C1773" s="193" t="s">
        <v>4405</v>
      </c>
      <c r="D1773" s="193" t="s">
        <v>4406</v>
      </c>
      <c r="E1773" s="193">
        <v>1</v>
      </c>
      <c r="F1773" s="194">
        <v>206.9</v>
      </c>
      <c r="G1773" s="195">
        <v>206.9</v>
      </c>
      <c r="H1773" s="196">
        <f t="shared" si="54"/>
        <v>0</v>
      </c>
      <c r="I1773" s="197">
        <v>0</v>
      </c>
      <c r="J1773" s="198">
        <f t="shared" si="55"/>
        <v>1</v>
      </c>
      <c r="K1773" s="197">
        <v>206.9</v>
      </c>
      <c r="L1773" s="199" t="s">
        <v>1049</v>
      </c>
    </row>
    <row r="1774" spans="1:12" hidden="1">
      <c r="A1774" s="191">
        <v>1773</v>
      </c>
      <c r="B1774" s="192" t="s">
        <v>1206</v>
      </c>
      <c r="C1774" s="193" t="s">
        <v>4407</v>
      </c>
      <c r="D1774" s="193" t="s">
        <v>4408</v>
      </c>
      <c r="E1774" s="193">
        <v>1</v>
      </c>
      <c r="F1774" s="194">
        <v>275.7</v>
      </c>
      <c r="G1774" s="195">
        <v>275.7</v>
      </c>
      <c r="H1774" s="196">
        <f t="shared" si="54"/>
        <v>0</v>
      </c>
      <c r="I1774" s="197">
        <v>0</v>
      </c>
      <c r="J1774" s="198">
        <f t="shared" si="55"/>
        <v>1</v>
      </c>
      <c r="K1774" s="197">
        <v>275.7</v>
      </c>
      <c r="L1774" s="199" t="s">
        <v>1049</v>
      </c>
    </row>
    <row r="1775" spans="1:12" hidden="1">
      <c r="A1775" s="191">
        <v>1774</v>
      </c>
      <c r="B1775" s="192" t="s">
        <v>1209</v>
      </c>
      <c r="C1775" s="193" t="s">
        <v>4409</v>
      </c>
      <c r="D1775" s="193" t="s">
        <v>4410</v>
      </c>
      <c r="E1775" s="193">
        <v>1</v>
      </c>
      <c r="F1775" s="194">
        <v>256</v>
      </c>
      <c r="G1775" s="195">
        <v>256</v>
      </c>
      <c r="H1775" s="196">
        <f t="shared" si="54"/>
        <v>0</v>
      </c>
      <c r="I1775" s="197">
        <v>0</v>
      </c>
      <c r="J1775" s="198">
        <f t="shared" si="55"/>
        <v>1</v>
      </c>
      <c r="K1775" s="197">
        <v>256</v>
      </c>
      <c r="L1775" s="199" t="s">
        <v>1049</v>
      </c>
    </row>
    <row r="1776" spans="1:12" hidden="1">
      <c r="A1776" s="191">
        <v>1775</v>
      </c>
      <c r="B1776" s="192" t="s">
        <v>1212</v>
      </c>
      <c r="C1776" s="193" t="s">
        <v>4411</v>
      </c>
      <c r="D1776" s="193" t="s">
        <v>4412</v>
      </c>
      <c r="E1776" s="193">
        <v>1</v>
      </c>
      <c r="F1776" s="194">
        <v>192.4</v>
      </c>
      <c r="G1776" s="195">
        <v>192.4</v>
      </c>
      <c r="H1776" s="196">
        <f t="shared" si="54"/>
        <v>0</v>
      </c>
      <c r="I1776" s="197">
        <v>0</v>
      </c>
      <c r="J1776" s="198">
        <f t="shared" si="55"/>
        <v>1</v>
      </c>
      <c r="K1776" s="197">
        <v>192.4</v>
      </c>
      <c r="L1776" s="199" t="s">
        <v>1049</v>
      </c>
    </row>
    <row r="1777" spans="1:12" hidden="1">
      <c r="A1777" s="191">
        <v>1776</v>
      </c>
      <c r="B1777" s="192" t="s">
        <v>1215</v>
      </c>
      <c r="C1777" s="193" t="s">
        <v>4413</v>
      </c>
      <c r="D1777" s="193" t="s">
        <v>4414</v>
      </c>
      <c r="E1777" s="193">
        <v>2</v>
      </c>
      <c r="F1777" s="194">
        <v>165.6</v>
      </c>
      <c r="G1777" s="195">
        <v>331.2</v>
      </c>
      <c r="H1777" s="196">
        <f t="shared" si="54"/>
        <v>0</v>
      </c>
      <c r="I1777" s="197">
        <v>0</v>
      </c>
      <c r="J1777" s="198">
        <f t="shared" si="55"/>
        <v>2</v>
      </c>
      <c r="K1777" s="197">
        <v>331.2</v>
      </c>
      <c r="L1777" s="199" t="s">
        <v>1049</v>
      </c>
    </row>
    <row r="1778" spans="1:12" hidden="1">
      <c r="A1778" s="191">
        <v>1777</v>
      </c>
      <c r="B1778" s="192" t="s">
        <v>1218</v>
      </c>
      <c r="C1778" s="193" t="s">
        <v>4415</v>
      </c>
      <c r="D1778" s="193" t="s">
        <v>4416</v>
      </c>
      <c r="E1778" s="193">
        <v>2</v>
      </c>
      <c r="F1778" s="194">
        <v>275.7</v>
      </c>
      <c r="G1778" s="195">
        <v>551.4</v>
      </c>
      <c r="H1778" s="196">
        <f t="shared" si="54"/>
        <v>0</v>
      </c>
      <c r="I1778" s="197">
        <v>0</v>
      </c>
      <c r="J1778" s="198">
        <f t="shared" si="55"/>
        <v>2</v>
      </c>
      <c r="K1778" s="197">
        <v>551.4</v>
      </c>
      <c r="L1778" s="199" t="s">
        <v>1049</v>
      </c>
    </row>
    <row r="1779" spans="1:12" hidden="1">
      <c r="A1779" s="191">
        <v>1778</v>
      </c>
      <c r="B1779" s="192" t="s">
        <v>1221</v>
      </c>
      <c r="C1779" s="193" t="s">
        <v>4417</v>
      </c>
      <c r="D1779" s="193" t="s">
        <v>4418</v>
      </c>
      <c r="E1779" s="193">
        <v>2</v>
      </c>
      <c r="F1779" s="194">
        <v>256</v>
      </c>
      <c r="G1779" s="195">
        <v>512</v>
      </c>
      <c r="H1779" s="196">
        <f t="shared" si="54"/>
        <v>0</v>
      </c>
      <c r="I1779" s="197">
        <v>0</v>
      </c>
      <c r="J1779" s="198">
        <f t="shared" si="55"/>
        <v>2</v>
      </c>
      <c r="K1779" s="197">
        <v>512</v>
      </c>
      <c r="L1779" s="199" t="s">
        <v>1049</v>
      </c>
    </row>
    <row r="1780" spans="1:12" hidden="1">
      <c r="A1780" s="191">
        <v>1779</v>
      </c>
      <c r="B1780" s="192" t="s">
        <v>1224</v>
      </c>
      <c r="C1780" s="193" t="s">
        <v>4419</v>
      </c>
      <c r="D1780" s="193" t="s">
        <v>4420</v>
      </c>
      <c r="E1780" s="193">
        <v>2</v>
      </c>
      <c r="F1780" s="194">
        <v>226.8</v>
      </c>
      <c r="G1780" s="195">
        <v>453.6</v>
      </c>
      <c r="H1780" s="196">
        <f t="shared" si="54"/>
        <v>0</v>
      </c>
      <c r="I1780" s="197">
        <v>0</v>
      </c>
      <c r="J1780" s="198">
        <f t="shared" si="55"/>
        <v>2</v>
      </c>
      <c r="K1780" s="197">
        <v>453.6</v>
      </c>
      <c r="L1780" s="199" t="s">
        <v>1049</v>
      </c>
    </row>
    <row r="1781" spans="1:12" hidden="1">
      <c r="A1781" s="191">
        <v>1780</v>
      </c>
      <c r="B1781" s="192" t="s">
        <v>1227</v>
      </c>
      <c r="C1781" s="193" t="s">
        <v>4421</v>
      </c>
      <c r="D1781" s="193" t="s">
        <v>4422</v>
      </c>
      <c r="E1781" s="193">
        <v>1</v>
      </c>
      <c r="F1781" s="194">
        <v>207.8</v>
      </c>
      <c r="G1781" s="195">
        <v>207.8</v>
      </c>
      <c r="H1781" s="196">
        <f t="shared" si="54"/>
        <v>0</v>
      </c>
      <c r="I1781" s="197">
        <v>0</v>
      </c>
      <c r="J1781" s="198">
        <f t="shared" si="55"/>
        <v>1</v>
      </c>
      <c r="K1781" s="197">
        <v>207.8</v>
      </c>
      <c r="L1781" s="199" t="s">
        <v>1049</v>
      </c>
    </row>
    <row r="1782" spans="1:12" hidden="1">
      <c r="A1782" s="191">
        <v>1781</v>
      </c>
      <c r="B1782" s="192" t="s">
        <v>1230</v>
      </c>
      <c r="C1782" s="193" t="s">
        <v>4423</v>
      </c>
      <c r="D1782" s="193" t="s">
        <v>4424</v>
      </c>
      <c r="E1782" s="193">
        <v>1</v>
      </c>
      <c r="F1782" s="194">
        <v>276.60000000000002</v>
      </c>
      <c r="G1782" s="195">
        <v>276.60000000000002</v>
      </c>
      <c r="H1782" s="196">
        <f t="shared" si="54"/>
        <v>0</v>
      </c>
      <c r="I1782" s="197">
        <v>0</v>
      </c>
      <c r="J1782" s="198">
        <f t="shared" si="55"/>
        <v>1</v>
      </c>
      <c r="K1782" s="197">
        <v>276.60000000000002</v>
      </c>
      <c r="L1782" s="199" t="s">
        <v>1049</v>
      </c>
    </row>
    <row r="1783" spans="1:12" hidden="1">
      <c r="A1783" s="191">
        <v>1782</v>
      </c>
      <c r="B1783" s="192" t="s">
        <v>1233</v>
      </c>
      <c r="C1783" s="193" t="s">
        <v>4425</v>
      </c>
      <c r="D1783" s="193" t="s">
        <v>4426</v>
      </c>
      <c r="E1783" s="193">
        <v>1</v>
      </c>
      <c r="F1783" s="194">
        <v>256.7</v>
      </c>
      <c r="G1783" s="195">
        <v>256.7</v>
      </c>
      <c r="H1783" s="196">
        <f t="shared" si="54"/>
        <v>0</v>
      </c>
      <c r="I1783" s="197">
        <v>0</v>
      </c>
      <c r="J1783" s="198">
        <f t="shared" si="55"/>
        <v>1</v>
      </c>
      <c r="K1783" s="197">
        <v>256.7</v>
      </c>
      <c r="L1783" s="199" t="s">
        <v>1049</v>
      </c>
    </row>
    <row r="1784" spans="1:12" hidden="1">
      <c r="A1784" s="191">
        <v>1783</v>
      </c>
      <c r="B1784" s="192" t="s">
        <v>1236</v>
      </c>
      <c r="C1784" s="193" t="s">
        <v>4427</v>
      </c>
      <c r="D1784" s="193" t="s">
        <v>4428</v>
      </c>
      <c r="E1784" s="193">
        <v>1</v>
      </c>
      <c r="F1784" s="194">
        <v>193.2</v>
      </c>
      <c r="G1784" s="195">
        <v>193.2</v>
      </c>
      <c r="H1784" s="196">
        <f t="shared" si="54"/>
        <v>0</v>
      </c>
      <c r="I1784" s="197">
        <v>0</v>
      </c>
      <c r="J1784" s="198">
        <f t="shared" si="55"/>
        <v>1</v>
      </c>
      <c r="K1784" s="197">
        <v>193.2</v>
      </c>
      <c r="L1784" s="199" t="s">
        <v>1049</v>
      </c>
    </row>
    <row r="1785" spans="1:12" hidden="1">
      <c r="A1785" s="191">
        <v>1784</v>
      </c>
      <c r="B1785" s="192" t="s">
        <v>1239</v>
      </c>
      <c r="C1785" s="193" t="s">
        <v>4429</v>
      </c>
      <c r="D1785" s="193" t="s">
        <v>4430</v>
      </c>
      <c r="E1785" s="193">
        <v>2</v>
      </c>
      <c r="F1785" s="194">
        <v>166.3</v>
      </c>
      <c r="G1785" s="195">
        <v>332.6</v>
      </c>
      <c r="H1785" s="196">
        <f t="shared" si="54"/>
        <v>0</v>
      </c>
      <c r="I1785" s="197">
        <v>0</v>
      </c>
      <c r="J1785" s="198">
        <f t="shared" si="55"/>
        <v>2</v>
      </c>
      <c r="K1785" s="197">
        <v>332.6</v>
      </c>
      <c r="L1785" s="199" t="s">
        <v>1049</v>
      </c>
    </row>
    <row r="1786" spans="1:12" hidden="1">
      <c r="A1786" s="191">
        <v>1785</v>
      </c>
      <c r="B1786" s="192" t="s">
        <v>1242</v>
      </c>
      <c r="C1786" s="193" t="s">
        <v>4431</v>
      </c>
      <c r="D1786" s="193" t="s">
        <v>4432</v>
      </c>
      <c r="E1786" s="193">
        <v>2</v>
      </c>
      <c r="F1786" s="194">
        <v>276.60000000000002</v>
      </c>
      <c r="G1786" s="195">
        <v>553.20000000000005</v>
      </c>
      <c r="H1786" s="196">
        <f t="shared" si="54"/>
        <v>0</v>
      </c>
      <c r="I1786" s="197">
        <v>0</v>
      </c>
      <c r="J1786" s="198">
        <f t="shared" si="55"/>
        <v>2</v>
      </c>
      <c r="K1786" s="197">
        <v>553.20000000000005</v>
      </c>
      <c r="L1786" s="199" t="s">
        <v>1049</v>
      </c>
    </row>
    <row r="1787" spans="1:12" hidden="1">
      <c r="A1787" s="191">
        <v>1786</v>
      </c>
      <c r="B1787" s="192" t="s">
        <v>1245</v>
      </c>
      <c r="C1787" s="193" t="s">
        <v>4433</v>
      </c>
      <c r="D1787" s="193" t="s">
        <v>4434</v>
      </c>
      <c r="E1787" s="193">
        <v>2</v>
      </c>
      <c r="F1787" s="194">
        <v>256.7</v>
      </c>
      <c r="G1787" s="195">
        <v>513.4</v>
      </c>
      <c r="H1787" s="196">
        <f t="shared" si="54"/>
        <v>0</v>
      </c>
      <c r="I1787" s="197">
        <v>0</v>
      </c>
      <c r="J1787" s="198">
        <f t="shared" si="55"/>
        <v>2</v>
      </c>
      <c r="K1787" s="197">
        <v>513.4</v>
      </c>
      <c r="L1787" s="199" t="s">
        <v>1049</v>
      </c>
    </row>
    <row r="1788" spans="1:12" hidden="1">
      <c r="A1788" s="191">
        <v>1787</v>
      </c>
      <c r="B1788" s="192" t="s">
        <v>1248</v>
      </c>
      <c r="C1788" s="193" t="s">
        <v>4435</v>
      </c>
      <c r="D1788" s="193" t="s">
        <v>4436</v>
      </c>
      <c r="E1788" s="193">
        <v>2</v>
      </c>
      <c r="F1788" s="194">
        <v>227.7</v>
      </c>
      <c r="G1788" s="195">
        <v>455.4</v>
      </c>
      <c r="H1788" s="196">
        <f t="shared" si="54"/>
        <v>0</v>
      </c>
      <c r="I1788" s="197">
        <v>0</v>
      </c>
      <c r="J1788" s="198">
        <f t="shared" si="55"/>
        <v>2</v>
      </c>
      <c r="K1788" s="197">
        <v>455.4</v>
      </c>
      <c r="L1788" s="199" t="s">
        <v>1049</v>
      </c>
    </row>
    <row r="1789" spans="1:12" hidden="1">
      <c r="A1789" s="191">
        <v>1788</v>
      </c>
      <c r="B1789" s="192" t="s">
        <v>1251</v>
      </c>
      <c r="C1789" s="193" t="s">
        <v>4437</v>
      </c>
      <c r="D1789" s="193" t="s">
        <v>4438</v>
      </c>
      <c r="E1789" s="193">
        <v>1</v>
      </c>
      <c r="F1789" s="194">
        <v>207.4</v>
      </c>
      <c r="G1789" s="195">
        <v>207.4</v>
      </c>
      <c r="H1789" s="196">
        <f t="shared" si="54"/>
        <v>0</v>
      </c>
      <c r="I1789" s="197">
        <v>0</v>
      </c>
      <c r="J1789" s="198">
        <f t="shared" si="55"/>
        <v>1</v>
      </c>
      <c r="K1789" s="197">
        <v>207.4</v>
      </c>
      <c r="L1789" s="199" t="s">
        <v>1049</v>
      </c>
    </row>
    <row r="1790" spans="1:12" hidden="1">
      <c r="A1790" s="191">
        <v>1789</v>
      </c>
      <c r="B1790" s="192" t="s">
        <v>1254</v>
      </c>
      <c r="C1790" s="193" t="s">
        <v>4439</v>
      </c>
      <c r="D1790" s="193" t="s">
        <v>4440</v>
      </c>
      <c r="E1790" s="193">
        <v>1</v>
      </c>
      <c r="F1790" s="194">
        <v>276.10000000000002</v>
      </c>
      <c r="G1790" s="195">
        <v>276.10000000000002</v>
      </c>
      <c r="H1790" s="196">
        <f t="shared" si="54"/>
        <v>0</v>
      </c>
      <c r="I1790" s="197">
        <v>0</v>
      </c>
      <c r="J1790" s="198">
        <f t="shared" si="55"/>
        <v>1</v>
      </c>
      <c r="K1790" s="197">
        <v>276.10000000000002</v>
      </c>
      <c r="L1790" s="199" t="s">
        <v>1049</v>
      </c>
    </row>
    <row r="1791" spans="1:12" hidden="1">
      <c r="A1791" s="191">
        <v>1790</v>
      </c>
      <c r="B1791" s="192" t="s">
        <v>1257</v>
      </c>
      <c r="C1791" s="193" t="s">
        <v>4441</v>
      </c>
      <c r="D1791" s="193" t="s">
        <v>4442</v>
      </c>
      <c r="E1791" s="193">
        <v>1</v>
      </c>
      <c r="F1791" s="194">
        <v>256.3</v>
      </c>
      <c r="G1791" s="195">
        <v>256.3</v>
      </c>
      <c r="H1791" s="196">
        <f t="shared" si="54"/>
        <v>0</v>
      </c>
      <c r="I1791" s="197">
        <v>0</v>
      </c>
      <c r="J1791" s="198">
        <f t="shared" si="55"/>
        <v>1</v>
      </c>
      <c r="K1791" s="197">
        <v>256.3</v>
      </c>
      <c r="L1791" s="199" t="s">
        <v>1049</v>
      </c>
    </row>
    <row r="1792" spans="1:12" hidden="1">
      <c r="A1792" s="191">
        <v>1791</v>
      </c>
      <c r="B1792" s="192" t="s">
        <v>1260</v>
      </c>
      <c r="C1792" s="193" t="s">
        <v>4443</v>
      </c>
      <c r="D1792" s="193" t="s">
        <v>4444</v>
      </c>
      <c r="E1792" s="193">
        <v>1</v>
      </c>
      <c r="F1792" s="194">
        <v>192.8</v>
      </c>
      <c r="G1792" s="195">
        <v>192.8</v>
      </c>
      <c r="H1792" s="196">
        <f t="shared" si="54"/>
        <v>0</v>
      </c>
      <c r="I1792" s="197">
        <v>0</v>
      </c>
      <c r="J1792" s="198">
        <f t="shared" si="55"/>
        <v>1</v>
      </c>
      <c r="K1792" s="197">
        <v>192.8</v>
      </c>
      <c r="L1792" s="199" t="s">
        <v>1049</v>
      </c>
    </row>
    <row r="1793" spans="1:12" hidden="1">
      <c r="A1793" s="191">
        <v>1792</v>
      </c>
      <c r="B1793" s="192" t="s">
        <v>1263</v>
      </c>
      <c r="C1793" s="193" t="s">
        <v>4445</v>
      </c>
      <c r="D1793" s="193" t="s">
        <v>4446</v>
      </c>
      <c r="E1793" s="193">
        <v>1</v>
      </c>
      <c r="F1793" s="194">
        <v>40.1</v>
      </c>
      <c r="G1793" s="195">
        <v>40.1</v>
      </c>
      <c r="H1793" s="196">
        <f t="shared" si="54"/>
        <v>0</v>
      </c>
      <c r="I1793" s="197">
        <v>0</v>
      </c>
      <c r="J1793" s="198">
        <f t="shared" si="55"/>
        <v>1</v>
      </c>
      <c r="K1793" s="197">
        <v>40.1</v>
      </c>
      <c r="L1793" s="199" t="s">
        <v>1049</v>
      </c>
    </row>
    <row r="1794" spans="1:12" hidden="1">
      <c r="A1794" s="191">
        <v>1793</v>
      </c>
      <c r="B1794" s="192" t="s">
        <v>1266</v>
      </c>
      <c r="C1794" s="193" t="s">
        <v>4447</v>
      </c>
      <c r="D1794" s="193" t="s">
        <v>4448</v>
      </c>
      <c r="E1794" s="193">
        <v>1</v>
      </c>
      <c r="F1794" s="194">
        <v>37.4</v>
      </c>
      <c r="G1794" s="195">
        <v>37.4</v>
      </c>
      <c r="H1794" s="196">
        <f t="shared" si="54"/>
        <v>0</v>
      </c>
      <c r="I1794" s="197">
        <v>0</v>
      </c>
      <c r="J1794" s="198">
        <f t="shared" si="55"/>
        <v>1</v>
      </c>
      <c r="K1794" s="197">
        <v>37.4</v>
      </c>
      <c r="L1794" s="199" t="s">
        <v>1049</v>
      </c>
    </row>
    <row r="1795" spans="1:12" hidden="1">
      <c r="A1795" s="191">
        <v>1794</v>
      </c>
      <c r="B1795" s="192" t="s">
        <v>1269</v>
      </c>
      <c r="C1795" s="193" t="s">
        <v>4449</v>
      </c>
      <c r="D1795" s="193" t="s">
        <v>4450</v>
      </c>
      <c r="E1795" s="193">
        <v>1</v>
      </c>
      <c r="F1795" s="194">
        <v>55.6</v>
      </c>
      <c r="G1795" s="195">
        <v>55.6</v>
      </c>
      <c r="H1795" s="196">
        <f t="shared" ref="H1795:H1858" si="56">I1795/F1795</f>
        <v>0</v>
      </c>
      <c r="I1795" s="197">
        <v>0</v>
      </c>
      <c r="J1795" s="198">
        <f t="shared" ref="J1795:J1858" si="57">K1795/F1795</f>
        <v>1</v>
      </c>
      <c r="K1795" s="197">
        <v>55.6</v>
      </c>
      <c r="L1795" s="199" t="s">
        <v>1049</v>
      </c>
    </row>
    <row r="1796" spans="1:12" hidden="1">
      <c r="A1796" s="191">
        <v>1795</v>
      </c>
      <c r="B1796" s="192" t="s">
        <v>1272</v>
      </c>
      <c r="C1796" s="193" t="s">
        <v>4451</v>
      </c>
      <c r="D1796" s="193" t="s">
        <v>4452</v>
      </c>
      <c r="E1796" s="193">
        <v>1</v>
      </c>
      <c r="F1796" s="194">
        <v>58.4</v>
      </c>
      <c r="G1796" s="195">
        <v>58.4</v>
      </c>
      <c r="H1796" s="196">
        <f t="shared" si="56"/>
        <v>0</v>
      </c>
      <c r="I1796" s="197">
        <v>0</v>
      </c>
      <c r="J1796" s="198">
        <f t="shared" si="57"/>
        <v>1</v>
      </c>
      <c r="K1796" s="197">
        <v>58.4</v>
      </c>
      <c r="L1796" s="199" t="s">
        <v>1049</v>
      </c>
    </row>
    <row r="1797" spans="1:12" hidden="1">
      <c r="A1797" s="191">
        <v>1796</v>
      </c>
      <c r="B1797" s="192" t="s">
        <v>1275</v>
      </c>
      <c r="C1797" s="193" t="s">
        <v>4453</v>
      </c>
      <c r="D1797" s="193" t="s">
        <v>4454</v>
      </c>
      <c r="E1797" s="193">
        <v>2</v>
      </c>
      <c r="F1797" s="194">
        <v>42.5</v>
      </c>
      <c r="G1797" s="195">
        <v>85</v>
      </c>
      <c r="H1797" s="196">
        <f t="shared" si="56"/>
        <v>0</v>
      </c>
      <c r="I1797" s="197">
        <v>0</v>
      </c>
      <c r="J1797" s="198">
        <f t="shared" si="57"/>
        <v>2</v>
      </c>
      <c r="K1797" s="197">
        <v>85</v>
      </c>
      <c r="L1797" s="199" t="s">
        <v>1049</v>
      </c>
    </row>
    <row r="1798" spans="1:12" hidden="1">
      <c r="A1798" s="191">
        <v>1797</v>
      </c>
      <c r="B1798" s="192" t="s">
        <v>1278</v>
      </c>
      <c r="C1798" s="193" t="s">
        <v>4455</v>
      </c>
      <c r="D1798" s="193" t="s">
        <v>4456</v>
      </c>
      <c r="E1798" s="193">
        <v>1</v>
      </c>
      <c r="F1798" s="194">
        <v>41.8</v>
      </c>
      <c r="G1798" s="195">
        <v>41.8</v>
      </c>
      <c r="H1798" s="196">
        <f t="shared" si="56"/>
        <v>0</v>
      </c>
      <c r="I1798" s="197">
        <v>0</v>
      </c>
      <c r="J1798" s="198">
        <f t="shared" si="57"/>
        <v>1</v>
      </c>
      <c r="K1798" s="197">
        <v>41.8</v>
      </c>
      <c r="L1798" s="199" t="s">
        <v>1049</v>
      </c>
    </row>
    <row r="1799" spans="1:12" hidden="1">
      <c r="A1799" s="191">
        <v>1798</v>
      </c>
      <c r="B1799" s="192" t="s">
        <v>1281</v>
      </c>
      <c r="C1799" s="193" t="s">
        <v>4457</v>
      </c>
      <c r="D1799" s="193" t="s">
        <v>4458</v>
      </c>
      <c r="E1799" s="193">
        <v>1</v>
      </c>
      <c r="F1799" s="194">
        <v>275.7</v>
      </c>
      <c r="G1799" s="195">
        <v>275.7</v>
      </c>
      <c r="H1799" s="196">
        <f t="shared" si="56"/>
        <v>0</v>
      </c>
      <c r="I1799" s="197">
        <v>0</v>
      </c>
      <c r="J1799" s="198">
        <f t="shared" si="57"/>
        <v>1</v>
      </c>
      <c r="K1799" s="197">
        <v>275.7</v>
      </c>
      <c r="L1799" s="199" t="s">
        <v>1049</v>
      </c>
    </row>
    <row r="1800" spans="1:12" hidden="1">
      <c r="A1800" s="191">
        <v>1799</v>
      </c>
      <c r="B1800" s="192" t="s">
        <v>1284</v>
      </c>
      <c r="C1800" s="193" t="s">
        <v>4459</v>
      </c>
      <c r="D1800" s="193" t="s">
        <v>4460</v>
      </c>
      <c r="E1800" s="193">
        <v>1</v>
      </c>
      <c r="F1800" s="194">
        <v>256</v>
      </c>
      <c r="G1800" s="195">
        <v>256</v>
      </c>
      <c r="H1800" s="196">
        <f t="shared" si="56"/>
        <v>0</v>
      </c>
      <c r="I1800" s="197">
        <v>0</v>
      </c>
      <c r="J1800" s="198">
        <f t="shared" si="57"/>
        <v>1</v>
      </c>
      <c r="K1800" s="197">
        <v>256</v>
      </c>
      <c r="L1800" s="199" t="s">
        <v>1049</v>
      </c>
    </row>
    <row r="1801" spans="1:12" hidden="1">
      <c r="A1801" s="191">
        <v>1800</v>
      </c>
      <c r="B1801" s="192" t="s">
        <v>1287</v>
      </c>
      <c r="C1801" s="193" t="s">
        <v>4461</v>
      </c>
      <c r="D1801" s="193" t="s">
        <v>4462</v>
      </c>
      <c r="E1801" s="193">
        <v>2</v>
      </c>
      <c r="F1801" s="194">
        <v>45.6</v>
      </c>
      <c r="G1801" s="195">
        <v>91.2</v>
      </c>
      <c r="H1801" s="196">
        <f t="shared" si="56"/>
        <v>0</v>
      </c>
      <c r="I1801" s="197">
        <v>0</v>
      </c>
      <c r="J1801" s="198">
        <f t="shared" si="57"/>
        <v>2</v>
      </c>
      <c r="K1801" s="197">
        <v>91.2</v>
      </c>
      <c r="L1801" s="199" t="s">
        <v>1049</v>
      </c>
    </row>
    <row r="1802" spans="1:12" hidden="1">
      <c r="A1802" s="191">
        <v>1801</v>
      </c>
      <c r="B1802" s="192" t="s">
        <v>1290</v>
      </c>
      <c r="C1802" s="193" t="s">
        <v>4463</v>
      </c>
      <c r="D1802" s="193" t="s">
        <v>4464</v>
      </c>
      <c r="E1802" s="193">
        <v>2</v>
      </c>
      <c r="F1802" s="194">
        <v>30</v>
      </c>
      <c r="G1802" s="195">
        <v>60</v>
      </c>
      <c r="H1802" s="196">
        <f t="shared" si="56"/>
        <v>0</v>
      </c>
      <c r="I1802" s="197">
        <v>0</v>
      </c>
      <c r="J1802" s="198">
        <f t="shared" si="57"/>
        <v>2</v>
      </c>
      <c r="K1802" s="197">
        <v>60</v>
      </c>
      <c r="L1802" s="199" t="s">
        <v>1049</v>
      </c>
    </row>
    <row r="1803" spans="1:12" hidden="1">
      <c r="A1803" s="191">
        <v>1802</v>
      </c>
      <c r="B1803" s="192" t="s">
        <v>1293</v>
      </c>
      <c r="C1803" s="193" t="s">
        <v>4465</v>
      </c>
      <c r="D1803" s="193" t="s">
        <v>4466</v>
      </c>
      <c r="E1803" s="193">
        <v>1</v>
      </c>
      <c r="F1803" s="194">
        <v>80.2</v>
      </c>
      <c r="G1803" s="195">
        <v>80.2</v>
      </c>
      <c r="H1803" s="196">
        <f t="shared" si="56"/>
        <v>0</v>
      </c>
      <c r="I1803" s="197">
        <v>0</v>
      </c>
      <c r="J1803" s="198">
        <f t="shared" si="57"/>
        <v>1</v>
      </c>
      <c r="K1803" s="197">
        <v>80.2</v>
      </c>
      <c r="L1803" s="199" t="s">
        <v>1049</v>
      </c>
    </row>
    <row r="1804" spans="1:12" hidden="1">
      <c r="A1804" s="191">
        <v>1803</v>
      </c>
      <c r="B1804" s="192" t="s">
        <v>1296</v>
      </c>
      <c r="C1804" s="193" t="s">
        <v>4467</v>
      </c>
      <c r="D1804" s="193" t="s">
        <v>4468</v>
      </c>
      <c r="E1804" s="193">
        <v>1</v>
      </c>
      <c r="F1804" s="194">
        <v>73.099999999999994</v>
      </c>
      <c r="G1804" s="195">
        <v>73.099999999999994</v>
      </c>
      <c r="H1804" s="196">
        <f t="shared" si="56"/>
        <v>0</v>
      </c>
      <c r="I1804" s="197">
        <v>0</v>
      </c>
      <c r="J1804" s="198">
        <f t="shared" si="57"/>
        <v>1</v>
      </c>
      <c r="K1804" s="197">
        <v>73.099999999999994</v>
      </c>
      <c r="L1804" s="199" t="s">
        <v>1049</v>
      </c>
    </row>
    <row r="1805" spans="1:12" hidden="1">
      <c r="A1805" s="191">
        <v>1804</v>
      </c>
      <c r="B1805" s="192" t="s">
        <v>1299</v>
      </c>
      <c r="C1805" s="193" t="s">
        <v>4469</v>
      </c>
      <c r="D1805" s="193" t="s">
        <v>4470</v>
      </c>
      <c r="E1805" s="193">
        <v>1</v>
      </c>
      <c r="F1805" s="194">
        <v>46.6</v>
      </c>
      <c r="G1805" s="195">
        <v>46.6</v>
      </c>
      <c r="H1805" s="196">
        <f t="shared" si="56"/>
        <v>0</v>
      </c>
      <c r="I1805" s="197">
        <v>0</v>
      </c>
      <c r="J1805" s="198">
        <f t="shared" si="57"/>
        <v>1</v>
      </c>
      <c r="K1805" s="197">
        <v>46.6</v>
      </c>
      <c r="L1805" s="199" t="s">
        <v>1049</v>
      </c>
    </row>
    <row r="1806" spans="1:12" hidden="1">
      <c r="A1806" s="191">
        <v>1805</v>
      </c>
      <c r="B1806" s="192" t="s">
        <v>1302</v>
      </c>
      <c r="C1806" s="193" t="s">
        <v>4471</v>
      </c>
      <c r="D1806" s="193" t="s">
        <v>4472</v>
      </c>
      <c r="E1806" s="193">
        <v>1</v>
      </c>
      <c r="F1806" s="194">
        <v>48.9</v>
      </c>
      <c r="G1806" s="195">
        <v>48.9</v>
      </c>
      <c r="H1806" s="196">
        <f t="shared" si="56"/>
        <v>0</v>
      </c>
      <c r="I1806" s="197">
        <v>0</v>
      </c>
      <c r="J1806" s="198">
        <f t="shared" si="57"/>
        <v>1</v>
      </c>
      <c r="K1806" s="197">
        <v>48.9</v>
      </c>
      <c r="L1806" s="199" t="s">
        <v>1049</v>
      </c>
    </row>
    <row r="1807" spans="1:12" hidden="1">
      <c r="A1807" s="191">
        <v>1806</v>
      </c>
      <c r="B1807" s="192" t="s">
        <v>1305</v>
      </c>
      <c r="C1807" s="193" t="s">
        <v>4473</v>
      </c>
      <c r="D1807" s="193" t="s">
        <v>4474</v>
      </c>
      <c r="E1807" s="193">
        <v>1</v>
      </c>
      <c r="F1807" s="194">
        <v>13.9</v>
      </c>
      <c r="G1807" s="195">
        <v>13.9</v>
      </c>
      <c r="H1807" s="196">
        <f t="shared" si="56"/>
        <v>0</v>
      </c>
      <c r="I1807" s="197">
        <v>0</v>
      </c>
      <c r="J1807" s="198">
        <f t="shared" si="57"/>
        <v>1</v>
      </c>
      <c r="K1807" s="197">
        <v>13.9</v>
      </c>
      <c r="L1807" s="199" t="s">
        <v>1049</v>
      </c>
    </row>
    <row r="1808" spans="1:12" hidden="1">
      <c r="A1808" s="191">
        <v>1807</v>
      </c>
      <c r="B1808" s="192" t="s">
        <v>1308</v>
      </c>
      <c r="C1808" s="193" t="s">
        <v>4475</v>
      </c>
      <c r="D1808" s="193" t="s">
        <v>4476</v>
      </c>
      <c r="E1808" s="193">
        <v>1</v>
      </c>
      <c r="F1808" s="194">
        <v>52</v>
      </c>
      <c r="G1808" s="195">
        <v>52</v>
      </c>
      <c r="H1808" s="196">
        <f t="shared" si="56"/>
        <v>0</v>
      </c>
      <c r="I1808" s="197">
        <v>0</v>
      </c>
      <c r="J1808" s="198">
        <f t="shared" si="57"/>
        <v>1</v>
      </c>
      <c r="K1808" s="197">
        <v>52</v>
      </c>
      <c r="L1808" s="199" t="s">
        <v>1049</v>
      </c>
    </row>
    <row r="1809" spans="1:12" hidden="1">
      <c r="A1809" s="191">
        <v>1808</v>
      </c>
      <c r="B1809" s="192" t="s">
        <v>1311</v>
      </c>
      <c r="C1809" s="193" t="s">
        <v>4477</v>
      </c>
      <c r="D1809" s="193" t="s">
        <v>4478</v>
      </c>
      <c r="E1809" s="193">
        <v>1</v>
      </c>
      <c r="F1809" s="194">
        <v>48.9</v>
      </c>
      <c r="G1809" s="195">
        <v>48.9</v>
      </c>
      <c r="H1809" s="196">
        <f t="shared" si="56"/>
        <v>0</v>
      </c>
      <c r="I1809" s="197">
        <v>0</v>
      </c>
      <c r="J1809" s="198">
        <f t="shared" si="57"/>
        <v>1</v>
      </c>
      <c r="K1809" s="197">
        <v>48.9</v>
      </c>
      <c r="L1809" s="199" t="s">
        <v>1049</v>
      </c>
    </row>
    <row r="1810" spans="1:12" hidden="1">
      <c r="A1810" s="191">
        <v>1809</v>
      </c>
      <c r="B1810" s="192" t="s">
        <v>1314</v>
      </c>
      <c r="C1810" s="193" t="s">
        <v>4479</v>
      </c>
      <c r="D1810" s="193" t="s">
        <v>4480</v>
      </c>
      <c r="E1810" s="193">
        <v>1</v>
      </c>
      <c r="F1810" s="194">
        <v>43.2</v>
      </c>
      <c r="G1810" s="195">
        <v>43.2</v>
      </c>
      <c r="H1810" s="196">
        <f t="shared" si="56"/>
        <v>0</v>
      </c>
      <c r="I1810" s="197">
        <v>0</v>
      </c>
      <c r="J1810" s="198">
        <f t="shared" si="57"/>
        <v>1</v>
      </c>
      <c r="K1810" s="197">
        <v>43.2</v>
      </c>
      <c r="L1810" s="199" t="s">
        <v>1049</v>
      </c>
    </row>
    <row r="1811" spans="1:12" hidden="1">
      <c r="A1811" s="191">
        <v>1810</v>
      </c>
      <c r="B1811" s="192" t="s">
        <v>1317</v>
      </c>
      <c r="C1811" s="193" t="s">
        <v>4481</v>
      </c>
      <c r="D1811" s="193" t="s">
        <v>4482</v>
      </c>
      <c r="E1811" s="193">
        <v>1</v>
      </c>
      <c r="F1811" s="194">
        <v>82.4</v>
      </c>
      <c r="G1811" s="195">
        <v>82.4</v>
      </c>
      <c r="H1811" s="196">
        <f t="shared" si="56"/>
        <v>0</v>
      </c>
      <c r="I1811" s="197">
        <v>0</v>
      </c>
      <c r="J1811" s="198">
        <f t="shared" si="57"/>
        <v>1</v>
      </c>
      <c r="K1811" s="197">
        <v>82.4</v>
      </c>
      <c r="L1811" s="199" t="s">
        <v>1049</v>
      </c>
    </row>
    <row r="1812" spans="1:12" hidden="1">
      <c r="A1812" s="191">
        <v>1811</v>
      </c>
      <c r="B1812" s="192" t="s">
        <v>1320</v>
      </c>
      <c r="C1812" s="193" t="s">
        <v>4483</v>
      </c>
      <c r="D1812" s="193" t="s">
        <v>4484</v>
      </c>
      <c r="E1812" s="193">
        <v>1</v>
      </c>
      <c r="F1812" s="194">
        <v>54.2</v>
      </c>
      <c r="G1812" s="195">
        <v>54.2</v>
      </c>
      <c r="H1812" s="196">
        <f t="shared" si="56"/>
        <v>0</v>
      </c>
      <c r="I1812" s="197">
        <v>0</v>
      </c>
      <c r="J1812" s="198">
        <f t="shared" si="57"/>
        <v>1</v>
      </c>
      <c r="K1812" s="197">
        <v>54.2</v>
      </c>
      <c r="L1812" s="199" t="s">
        <v>1049</v>
      </c>
    </row>
    <row r="1813" spans="1:12" hidden="1">
      <c r="A1813" s="191">
        <v>1812</v>
      </c>
      <c r="B1813" s="192" t="s">
        <v>1323</v>
      </c>
      <c r="C1813" s="193" t="s">
        <v>4485</v>
      </c>
      <c r="D1813" s="193" t="s">
        <v>4486</v>
      </c>
      <c r="E1813" s="193">
        <v>1</v>
      </c>
      <c r="F1813" s="194">
        <v>80.3</v>
      </c>
      <c r="G1813" s="195">
        <v>80.3</v>
      </c>
      <c r="H1813" s="196">
        <f t="shared" si="56"/>
        <v>0</v>
      </c>
      <c r="I1813" s="197">
        <v>0</v>
      </c>
      <c r="J1813" s="198">
        <f t="shared" si="57"/>
        <v>1</v>
      </c>
      <c r="K1813" s="197">
        <v>80.3</v>
      </c>
      <c r="L1813" s="199" t="s">
        <v>1049</v>
      </c>
    </row>
    <row r="1814" spans="1:12" hidden="1">
      <c r="A1814" s="191">
        <v>1813</v>
      </c>
      <c r="B1814" s="192" t="s">
        <v>1326</v>
      </c>
      <c r="C1814" s="193" t="s">
        <v>4487</v>
      </c>
      <c r="D1814" s="193" t="s">
        <v>4488</v>
      </c>
      <c r="E1814" s="193">
        <v>1</v>
      </c>
      <c r="F1814" s="194">
        <v>81.8</v>
      </c>
      <c r="G1814" s="195">
        <v>81.8</v>
      </c>
      <c r="H1814" s="196">
        <f t="shared" si="56"/>
        <v>0</v>
      </c>
      <c r="I1814" s="197">
        <v>0</v>
      </c>
      <c r="J1814" s="198">
        <f t="shared" si="57"/>
        <v>1</v>
      </c>
      <c r="K1814" s="197">
        <v>81.8</v>
      </c>
      <c r="L1814" s="199" t="s">
        <v>1049</v>
      </c>
    </row>
    <row r="1815" spans="1:12" hidden="1">
      <c r="A1815" s="191">
        <v>1814</v>
      </c>
      <c r="B1815" s="192" t="s">
        <v>1329</v>
      </c>
      <c r="C1815" s="193" t="s">
        <v>4489</v>
      </c>
      <c r="D1815" s="193" t="s">
        <v>4490</v>
      </c>
      <c r="E1815" s="193">
        <v>1</v>
      </c>
      <c r="F1815" s="194">
        <v>200.1</v>
      </c>
      <c r="G1815" s="195">
        <v>200.1</v>
      </c>
      <c r="H1815" s="196">
        <f t="shared" si="56"/>
        <v>0</v>
      </c>
      <c r="I1815" s="197">
        <v>0</v>
      </c>
      <c r="J1815" s="198">
        <f t="shared" si="57"/>
        <v>1</v>
      </c>
      <c r="K1815" s="197">
        <v>200.1</v>
      </c>
      <c r="L1815" s="199" t="s">
        <v>1049</v>
      </c>
    </row>
    <row r="1816" spans="1:12" hidden="1">
      <c r="A1816" s="191">
        <v>1815</v>
      </c>
      <c r="B1816" s="192" t="s">
        <v>1332</v>
      </c>
      <c r="C1816" s="193" t="s">
        <v>4491</v>
      </c>
      <c r="D1816" s="193" t="s">
        <v>4492</v>
      </c>
      <c r="E1816" s="193">
        <v>1</v>
      </c>
      <c r="F1816" s="194">
        <v>277.3</v>
      </c>
      <c r="G1816" s="195">
        <v>277.3</v>
      </c>
      <c r="H1816" s="196">
        <f t="shared" si="56"/>
        <v>0</v>
      </c>
      <c r="I1816" s="197">
        <v>0</v>
      </c>
      <c r="J1816" s="198">
        <f t="shared" si="57"/>
        <v>1</v>
      </c>
      <c r="K1816" s="197">
        <v>277.3</v>
      </c>
      <c r="L1816" s="199" t="s">
        <v>1049</v>
      </c>
    </row>
    <row r="1817" spans="1:12" hidden="1">
      <c r="A1817" s="191">
        <v>1816</v>
      </c>
      <c r="B1817" s="192" t="s">
        <v>1335</v>
      </c>
      <c r="C1817" s="193" t="s">
        <v>4493</v>
      </c>
      <c r="D1817" s="193" t="s">
        <v>4494</v>
      </c>
      <c r="E1817" s="193">
        <v>1</v>
      </c>
      <c r="F1817" s="194">
        <v>257.39999999999998</v>
      </c>
      <c r="G1817" s="195">
        <v>257.39999999999998</v>
      </c>
      <c r="H1817" s="196">
        <f t="shared" si="56"/>
        <v>0</v>
      </c>
      <c r="I1817" s="197">
        <v>0</v>
      </c>
      <c r="J1817" s="198">
        <f t="shared" si="57"/>
        <v>1</v>
      </c>
      <c r="K1817" s="197">
        <v>257.39999999999998</v>
      </c>
      <c r="L1817" s="199" t="s">
        <v>1049</v>
      </c>
    </row>
    <row r="1818" spans="1:12" hidden="1">
      <c r="A1818" s="191">
        <v>1817</v>
      </c>
      <c r="B1818" s="192" t="s">
        <v>1338</v>
      </c>
      <c r="C1818" s="193" t="s">
        <v>4495</v>
      </c>
      <c r="D1818" s="193" t="s">
        <v>4496</v>
      </c>
      <c r="E1818" s="193">
        <v>1</v>
      </c>
      <c r="F1818" s="194">
        <v>69.7</v>
      </c>
      <c r="G1818" s="195">
        <v>69.7</v>
      </c>
      <c r="H1818" s="196">
        <f t="shared" si="56"/>
        <v>0</v>
      </c>
      <c r="I1818" s="197">
        <v>0</v>
      </c>
      <c r="J1818" s="198">
        <f t="shared" si="57"/>
        <v>1</v>
      </c>
      <c r="K1818" s="197">
        <v>69.7</v>
      </c>
      <c r="L1818" s="199" t="s">
        <v>1049</v>
      </c>
    </row>
    <row r="1819" spans="1:12" hidden="1">
      <c r="A1819" s="191">
        <v>1818</v>
      </c>
      <c r="B1819" s="192" t="s">
        <v>1341</v>
      </c>
      <c r="C1819" s="193" t="s">
        <v>4497</v>
      </c>
      <c r="D1819" s="193" t="s">
        <v>4498</v>
      </c>
      <c r="E1819" s="193">
        <v>1</v>
      </c>
      <c r="F1819" s="194">
        <v>51.8</v>
      </c>
      <c r="G1819" s="195">
        <v>51.8</v>
      </c>
      <c r="H1819" s="196">
        <f t="shared" si="56"/>
        <v>0</v>
      </c>
      <c r="I1819" s="197">
        <v>0</v>
      </c>
      <c r="J1819" s="198">
        <f t="shared" si="57"/>
        <v>1</v>
      </c>
      <c r="K1819" s="197">
        <v>51.8</v>
      </c>
      <c r="L1819" s="199" t="s">
        <v>1049</v>
      </c>
    </row>
    <row r="1820" spans="1:12" hidden="1">
      <c r="A1820" s="191">
        <v>1819</v>
      </c>
      <c r="B1820" s="192" t="s">
        <v>1344</v>
      </c>
      <c r="C1820" s="193" t="s">
        <v>4499</v>
      </c>
      <c r="D1820" s="193" t="s">
        <v>4500</v>
      </c>
      <c r="E1820" s="193">
        <v>1</v>
      </c>
      <c r="F1820" s="194">
        <v>62.1</v>
      </c>
      <c r="G1820" s="195">
        <v>62.1</v>
      </c>
      <c r="H1820" s="196">
        <f t="shared" si="56"/>
        <v>0</v>
      </c>
      <c r="I1820" s="197">
        <v>0</v>
      </c>
      <c r="J1820" s="198">
        <f t="shared" si="57"/>
        <v>1</v>
      </c>
      <c r="K1820" s="197">
        <v>62.1</v>
      </c>
      <c r="L1820" s="199" t="s">
        <v>1049</v>
      </c>
    </row>
    <row r="1821" spans="1:12" hidden="1">
      <c r="A1821" s="191">
        <v>1820</v>
      </c>
      <c r="B1821" s="192" t="s">
        <v>1347</v>
      </c>
      <c r="C1821" s="193" t="s">
        <v>4501</v>
      </c>
      <c r="D1821" s="193" t="s">
        <v>4502</v>
      </c>
      <c r="E1821" s="193">
        <v>1</v>
      </c>
      <c r="F1821" s="194">
        <v>58.4</v>
      </c>
      <c r="G1821" s="195">
        <v>58.4</v>
      </c>
      <c r="H1821" s="196">
        <f t="shared" si="56"/>
        <v>0</v>
      </c>
      <c r="I1821" s="197">
        <v>0</v>
      </c>
      <c r="J1821" s="198">
        <f t="shared" si="57"/>
        <v>1</v>
      </c>
      <c r="K1821" s="197">
        <v>58.4</v>
      </c>
      <c r="L1821" s="199" t="s">
        <v>1049</v>
      </c>
    </row>
    <row r="1822" spans="1:12" hidden="1">
      <c r="A1822" s="191">
        <v>1821</v>
      </c>
      <c r="B1822" s="192" t="s">
        <v>1350</v>
      </c>
      <c r="C1822" s="193" t="s">
        <v>4503</v>
      </c>
      <c r="D1822" s="193" t="s">
        <v>4504</v>
      </c>
      <c r="E1822" s="193">
        <v>1</v>
      </c>
      <c r="F1822" s="194">
        <v>41.7</v>
      </c>
      <c r="G1822" s="195">
        <v>41.7</v>
      </c>
      <c r="H1822" s="196">
        <f t="shared" si="56"/>
        <v>0</v>
      </c>
      <c r="I1822" s="197">
        <v>0</v>
      </c>
      <c r="J1822" s="198">
        <f t="shared" si="57"/>
        <v>1</v>
      </c>
      <c r="K1822" s="197">
        <v>41.7</v>
      </c>
      <c r="L1822" s="199" t="s">
        <v>1049</v>
      </c>
    </row>
    <row r="1823" spans="1:12" hidden="1">
      <c r="A1823" s="191">
        <v>1822</v>
      </c>
      <c r="B1823" s="192" t="s">
        <v>1353</v>
      </c>
      <c r="C1823" s="193" t="s">
        <v>4505</v>
      </c>
      <c r="D1823" s="193" t="s">
        <v>4506</v>
      </c>
      <c r="E1823" s="193">
        <v>1</v>
      </c>
      <c r="F1823" s="194">
        <v>27.2</v>
      </c>
      <c r="G1823" s="195">
        <v>27.2</v>
      </c>
      <c r="H1823" s="196">
        <f t="shared" si="56"/>
        <v>0</v>
      </c>
      <c r="I1823" s="197">
        <v>0</v>
      </c>
      <c r="J1823" s="198">
        <f t="shared" si="57"/>
        <v>1</v>
      </c>
      <c r="K1823" s="197">
        <v>27.2</v>
      </c>
      <c r="L1823" s="199" t="s">
        <v>1049</v>
      </c>
    </row>
    <row r="1824" spans="1:12" hidden="1">
      <c r="A1824" s="191">
        <v>1823</v>
      </c>
      <c r="B1824" s="192" t="s">
        <v>1356</v>
      </c>
      <c r="C1824" s="193" t="s">
        <v>4507</v>
      </c>
      <c r="D1824" s="193" t="s">
        <v>4508</v>
      </c>
      <c r="E1824" s="193">
        <v>1</v>
      </c>
      <c r="F1824" s="194">
        <v>40.299999999999997</v>
      </c>
      <c r="G1824" s="195">
        <v>40.299999999999997</v>
      </c>
      <c r="H1824" s="196">
        <f t="shared" si="56"/>
        <v>0</v>
      </c>
      <c r="I1824" s="197">
        <v>0</v>
      </c>
      <c r="J1824" s="198">
        <f t="shared" si="57"/>
        <v>1</v>
      </c>
      <c r="K1824" s="197">
        <v>40.299999999999997</v>
      </c>
      <c r="L1824" s="199" t="s">
        <v>1049</v>
      </c>
    </row>
    <row r="1825" spans="1:12" hidden="1">
      <c r="A1825" s="191">
        <v>1824</v>
      </c>
      <c r="B1825" s="192" t="s">
        <v>1359</v>
      </c>
      <c r="C1825" s="193" t="s">
        <v>4509</v>
      </c>
      <c r="D1825" s="193" t="s">
        <v>4510</v>
      </c>
      <c r="E1825" s="193">
        <v>1</v>
      </c>
      <c r="F1825" s="194">
        <v>41.3</v>
      </c>
      <c r="G1825" s="195">
        <v>41.3</v>
      </c>
      <c r="H1825" s="196">
        <f t="shared" si="56"/>
        <v>0</v>
      </c>
      <c r="I1825" s="197">
        <v>0</v>
      </c>
      <c r="J1825" s="198">
        <f t="shared" si="57"/>
        <v>1</v>
      </c>
      <c r="K1825" s="197">
        <v>41.3</v>
      </c>
      <c r="L1825" s="199" t="s">
        <v>1049</v>
      </c>
    </row>
    <row r="1826" spans="1:12" hidden="1">
      <c r="A1826" s="191">
        <v>1825</v>
      </c>
      <c r="B1826" s="192" t="s">
        <v>1362</v>
      </c>
      <c r="C1826" s="193" t="s">
        <v>4511</v>
      </c>
      <c r="D1826" s="193" t="s">
        <v>4512</v>
      </c>
      <c r="E1826" s="193">
        <v>5</v>
      </c>
      <c r="F1826" s="194">
        <v>230.7</v>
      </c>
      <c r="G1826" s="195">
        <v>1153.5</v>
      </c>
      <c r="H1826" s="196">
        <f t="shared" si="56"/>
        <v>0</v>
      </c>
      <c r="I1826" s="197">
        <v>0</v>
      </c>
      <c r="J1826" s="198">
        <f t="shared" si="57"/>
        <v>5</v>
      </c>
      <c r="K1826" s="197">
        <v>1153.5</v>
      </c>
      <c r="L1826" s="199" t="s">
        <v>1049</v>
      </c>
    </row>
    <row r="1827" spans="1:12" hidden="1">
      <c r="A1827" s="191">
        <v>1826</v>
      </c>
      <c r="B1827" s="192" t="s">
        <v>1365</v>
      </c>
      <c r="C1827" s="193" t="s">
        <v>4513</v>
      </c>
      <c r="D1827" s="193" t="s">
        <v>4514</v>
      </c>
      <c r="E1827" s="193">
        <v>1</v>
      </c>
      <c r="F1827" s="194">
        <v>281.5</v>
      </c>
      <c r="G1827" s="195">
        <v>281.5</v>
      </c>
      <c r="H1827" s="196">
        <f t="shared" si="56"/>
        <v>0</v>
      </c>
      <c r="I1827" s="197">
        <v>0</v>
      </c>
      <c r="J1827" s="198">
        <f t="shared" si="57"/>
        <v>1</v>
      </c>
      <c r="K1827" s="197">
        <v>281.5</v>
      </c>
      <c r="L1827" s="199" t="s">
        <v>1049</v>
      </c>
    </row>
    <row r="1828" spans="1:12" hidden="1">
      <c r="A1828" s="191">
        <v>1827</v>
      </c>
      <c r="B1828" s="192" t="s">
        <v>1368</v>
      </c>
      <c r="C1828" s="193" t="s">
        <v>4515</v>
      </c>
      <c r="D1828" s="193" t="s">
        <v>4516</v>
      </c>
      <c r="E1828" s="193">
        <v>1</v>
      </c>
      <c r="F1828" s="194">
        <v>261.60000000000002</v>
      </c>
      <c r="G1828" s="195">
        <v>261.60000000000002</v>
      </c>
      <c r="H1828" s="196">
        <f t="shared" si="56"/>
        <v>0</v>
      </c>
      <c r="I1828" s="197">
        <v>0</v>
      </c>
      <c r="J1828" s="198">
        <f t="shared" si="57"/>
        <v>1</v>
      </c>
      <c r="K1828" s="197">
        <v>261.60000000000002</v>
      </c>
      <c r="L1828" s="199" t="s">
        <v>1049</v>
      </c>
    </row>
    <row r="1829" spans="1:12" hidden="1">
      <c r="A1829" s="191">
        <v>1828</v>
      </c>
      <c r="B1829" s="192" t="s">
        <v>1371</v>
      </c>
      <c r="C1829" s="193" t="s">
        <v>4517</v>
      </c>
      <c r="D1829" s="193" t="s">
        <v>4518</v>
      </c>
      <c r="E1829" s="193">
        <v>5</v>
      </c>
      <c r="F1829" s="194">
        <v>213.8</v>
      </c>
      <c r="G1829" s="195">
        <v>1069</v>
      </c>
      <c r="H1829" s="196">
        <f t="shared" si="56"/>
        <v>0</v>
      </c>
      <c r="I1829" s="197">
        <v>0</v>
      </c>
      <c r="J1829" s="198">
        <f t="shared" si="57"/>
        <v>5</v>
      </c>
      <c r="K1829" s="197">
        <v>1069</v>
      </c>
      <c r="L1829" s="199" t="s">
        <v>1049</v>
      </c>
    </row>
    <row r="1830" spans="1:12" hidden="1">
      <c r="A1830" s="191">
        <v>1829</v>
      </c>
      <c r="B1830" s="192" t="s">
        <v>1374</v>
      </c>
      <c r="C1830" s="193" t="s">
        <v>4519</v>
      </c>
      <c r="D1830" s="193" t="s">
        <v>4520</v>
      </c>
      <c r="E1830" s="193">
        <v>1</v>
      </c>
      <c r="F1830" s="194">
        <v>281.60000000000002</v>
      </c>
      <c r="G1830" s="195">
        <v>281.60000000000002</v>
      </c>
      <c r="H1830" s="196">
        <f t="shared" si="56"/>
        <v>0</v>
      </c>
      <c r="I1830" s="197">
        <v>0</v>
      </c>
      <c r="J1830" s="198">
        <f t="shared" si="57"/>
        <v>1</v>
      </c>
      <c r="K1830" s="197">
        <v>281.60000000000002</v>
      </c>
      <c r="L1830" s="199" t="s">
        <v>1049</v>
      </c>
    </row>
    <row r="1831" spans="1:12" hidden="1">
      <c r="A1831" s="191">
        <v>1830</v>
      </c>
      <c r="B1831" s="192" t="s">
        <v>1377</v>
      </c>
      <c r="C1831" s="193" t="s">
        <v>4521</v>
      </c>
      <c r="D1831" s="193" t="s">
        <v>4522</v>
      </c>
      <c r="E1831" s="193">
        <v>1</v>
      </c>
      <c r="F1831" s="194">
        <v>261.7</v>
      </c>
      <c r="G1831" s="195">
        <v>261.7</v>
      </c>
      <c r="H1831" s="196">
        <f t="shared" si="56"/>
        <v>0</v>
      </c>
      <c r="I1831" s="197">
        <v>0</v>
      </c>
      <c r="J1831" s="198">
        <f t="shared" si="57"/>
        <v>1</v>
      </c>
      <c r="K1831" s="197">
        <v>261.7</v>
      </c>
      <c r="L1831" s="199" t="s">
        <v>1049</v>
      </c>
    </row>
    <row r="1832" spans="1:12" hidden="1">
      <c r="A1832" s="191">
        <v>1831</v>
      </c>
      <c r="B1832" s="192" t="s">
        <v>1380</v>
      </c>
      <c r="C1832" s="193" t="s">
        <v>4523</v>
      </c>
      <c r="D1832" s="193" t="s">
        <v>4524</v>
      </c>
      <c r="E1832" s="193">
        <v>1</v>
      </c>
      <c r="F1832" s="194">
        <v>281.60000000000002</v>
      </c>
      <c r="G1832" s="195">
        <v>281.60000000000002</v>
      </c>
      <c r="H1832" s="196">
        <f t="shared" si="56"/>
        <v>0</v>
      </c>
      <c r="I1832" s="197">
        <v>0</v>
      </c>
      <c r="J1832" s="198">
        <f t="shared" si="57"/>
        <v>1</v>
      </c>
      <c r="K1832" s="197">
        <v>281.60000000000002</v>
      </c>
      <c r="L1832" s="199" t="s">
        <v>1049</v>
      </c>
    </row>
    <row r="1833" spans="1:12" hidden="1">
      <c r="A1833" s="191">
        <v>1832</v>
      </c>
      <c r="B1833" s="192" t="s">
        <v>1383</v>
      </c>
      <c r="C1833" s="193" t="s">
        <v>4525</v>
      </c>
      <c r="D1833" s="193" t="s">
        <v>4526</v>
      </c>
      <c r="E1833" s="193">
        <v>1</v>
      </c>
      <c r="F1833" s="194">
        <v>261.7</v>
      </c>
      <c r="G1833" s="195">
        <v>261.7</v>
      </c>
      <c r="H1833" s="196">
        <f t="shared" si="56"/>
        <v>0</v>
      </c>
      <c r="I1833" s="197">
        <v>0</v>
      </c>
      <c r="J1833" s="198">
        <f t="shared" si="57"/>
        <v>1</v>
      </c>
      <c r="K1833" s="197">
        <v>261.7</v>
      </c>
      <c r="L1833" s="199" t="s">
        <v>1049</v>
      </c>
    </row>
    <row r="1834" spans="1:12" hidden="1">
      <c r="A1834" s="191">
        <v>1833</v>
      </c>
      <c r="B1834" s="192" t="s">
        <v>1386</v>
      </c>
      <c r="C1834" s="193" t="s">
        <v>4527</v>
      </c>
      <c r="D1834" s="193" t="s">
        <v>4528</v>
      </c>
      <c r="E1834" s="193">
        <v>1</v>
      </c>
      <c r="F1834" s="194">
        <v>281.39999999999998</v>
      </c>
      <c r="G1834" s="195">
        <v>281.39999999999998</v>
      </c>
      <c r="H1834" s="196">
        <f t="shared" si="56"/>
        <v>0</v>
      </c>
      <c r="I1834" s="197">
        <v>0</v>
      </c>
      <c r="J1834" s="198">
        <f t="shared" si="57"/>
        <v>1</v>
      </c>
      <c r="K1834" s="197">
        <v>281.39999999999998</v>
      </c>
      <c r="L1834" s="199" t="s">
        <v>1049</v>
      </c>
    </row>
    <row r="1835" spans="1:12" hidden="1">
      <c r="A1835" s="191">
        <v>1834</v>
      </c>
      <c r="B1835" s="192" t="s">
        <v>1389</v>
      </c>
      <c r="C1835" s="193" t="s">
        <v>4529</v>
      </c>
      <c r="D1835" s="193" t="s">
        <v>4530</v>
      </c>
      <c r="E1835" s="193">
        <v>1</v>
      </c>
      <c r="F1835" s="194">
        <v>261.5</v>
      </c>
      <c r="G1835" s="195">
        <v>261.5</v>
      </c>
      <c r="H1835" s="196">
        <f t="shared" si="56"/>
        <v>0</v>
      </c>
      <c r="I1835" s="197">
        <v>0</v>
      </c>
      <c r="J1835" s="198">
        <f t="shared" si="57"/>
        <v>1</v>
      </c>
      <c r="K1835" s="197">
        <v>261.5</v>
      </c>
      <c r="L1835" s="199" t="s">
        <v>1049</v>
      </c>
    </row>
    <row r="1836" spans="1:12" hidden="1">
      <c r="A1836" s="191">
        <v>1835</v>
      </c>
      <c r="B1836" s="192" t="s">
        <v>1392</v>
      </c>
      <c r="C1836" s="193" t="s">
        <v>4531</v>
      </c>
      <c r="D1836" s="193" t="s">
        <v>4532</v>
      </c>
      <c r="E1836" s="193">
        <v>1</v>
      </c>
      <c r="F1836" s="194">
        <v>165.5</v>
      </c>
      <c r="G1836" s="195">
        <v>165.5</v>
      </c>
      <c r="H1836" s="196">
        <f t="shared" si="56"/>
        <v>0</v>
      </c>
      <c r="I1836" s="197">
        <v>0</v>
      </c>
      <c r="J1836" s="198">
        <f t="shared" si="57"/>
        <v>1</v>
      </c>
      <c r="K1836" s="197">
        <v>165.5</v>
      </c>
      <c r="L1836" s="199" t="s">
        <v>1049</v>
      </c>
    </row>
    <row r="1837" spans="1:12" hidden="1">
      <c r="A1837" s="191">
        <v>1836</v>
      </c>
      <c r="B1837" s="192" t="s">
        <v>1395</v>
      </c>
      <c r="C1837" s="193" t="s">
        <v>4533</v>
      </c>
      <c r="D1837" s="193" t="s">
        <v>4534</v>
      </c>
      <c r="E1837" s="193">
        <v>1</v>
      </c>
      <c r="F1837" s="194">
        <v>275.5</v>
      </c>
      <c r="G1837" s="195">
        <v>275.5</v>
      </c>
      <c r="H1837" s="196">
        <f t="shared" si="56"/>
        <v>0</v>
      </c>
      <c r="I1837" s="197">
        <v>0</v>
      </c>
      <c r="J1837" s="198">
        <f t="shared" si="57"/>
        <v>1</v>
      </c>
      <c r="K1837" s="197">
        <v>275.5</v>
      </c>
      <c r="L1837" s="199" t="s">
        <v>1049</v>
      </c>
    </row>
    <row r="1838" spans="1:12" hidden="1">
      <c r="A1838" s="191">
        <v>1837</v>
      </c>
      <c r="B1838" s="192" t="s">
        <v>1398</v>
      </c>
      <c r="C1838" s="193" t="s">
        <v>4535</v>
      </c>
      <c r="D1838" s="193" t="s">
        <v>4536</v>
      </c>
      <c r="E1838" s="193">
        <v>1</v>
      </c>
      <c r="F1838" s="194">
        <v>255.9</v>
      </c>
      <c r="G1838" s="195">
        <v>255.9</v>
      </c>
      <c r="H1838" s="196">
        <f t="shared" si="56"/>
        <v>0</v>
      </c>
      <c r="I1838" s="197">
        <v>0</v>
      </c>
      <c r="J1838" s="198">
        <f t="shared" si="57"/>
        <v>1</v>
      </c>
      <c r="K1838" s="197">
        <v>255.9</v>
      </c>
      <c r="L1838" s="199" t="s">
        <v>1049</v>
      </c>
    </row>
    <row r="1839" spans="1:12" hidden="1">
      <c r="A1839" s="191">
        <v>1838</v>
      </c>
      <c r="B1839" s="192" t="s">
        <v>1401</v>
      </c>
      <c r="C1839" s="193" t="s">
        <v>4537</v>
      </c>
      <c r="D1839" s="193" t="s">
        <v>4538</v>
      </c>
      <c r="E1839" s="193">
        <v>1</v>
      </c>
      <c r="F1839" s="194">
        <v>226.7</v>
      </c>
      <c r="G1839" s="195">
        <v>226.7</v>
      </c>
      <c r="H1839" s="196">
        <f t="shared" si="56"/>
        <v>0</v>
      </c>
      <c r="I1839" s="197">
        <v>0</v>
      </c>
      <c r="J1839" s="198">
        <f t="shared" si="57"/>
        <v>1</v>
      </c>
      <c r="K1839" s="197">
        <v>226.7</v>
      </c>
      <c r="L1839" s="199" t="s">
        <v>1049</v>
      </c>
    </row>
    <row r="1840" spans="1:12" hidden="1">
      <c r="A1840" s="191">
        <v>1839</v>
      </c>
      <c r="B1840" s="192" t="s">
        <v>1404</v>
      </c>
      <c r="C1840" s="193" t="s">
        <v>4539</v>
      </c>
      <c r="D1840" s="193" t="s">
        <v>4540</v>
      </c>
      <c r="E1840" s="193">
        <v>1</v>
      </c>
      <c r="F1840" s="194">
        <v>281.60000000000002</v>
      </c>
      <c r="G1840" s="195">
        <v>281.60000000000002</v>
      </c>
      <c r="H1840" s="196">
        <f t="shared" si="56"/>
        <v>0</v>
      </c>
      <c r="I1840" s="197">
        <v>0</v>
      </c>
      <c r="J1840" s="198">
        <f t="shared" si="57"/>
        <v>1</v>
      </c>
      <c r="K1840" s="197">
        <v>281.60000000000002</v>
      </c>
      <c r="L1840" s="199" t="s">
        <v>1049</v>
      </c>
    </row>
    <row r="1841" spans="1:12" hidden="1">
      <c r="A1841" s="191">
        <v>1840</v>
      </c>
      <c r="B1841" s="192" t="s">
        <v>1407</v>
      </c>
      <c r="C1841" s="193" t="s">
        <v>4541</v>
      </c>
      <c r="D1841" s="193" t="s">
        <v>4542</v>
      </c>
      <c r="E1841" s="193">
        <v>1</v>
      </c>
      <c r="F1841" s="194">
        <v>261.7</v>
      </c>
      <c r="G1841" s="195">
        <v>261.7</v>
      </c>
      <c r="H1841" s="196">
        <f t="shared" si="56"/>
        <v>0</v>
      </c>
      <c r="I1841" s="197">
        <v>0</v>
      </c>
      <c r="J1841" s="198">
        <f t="shared" si="57"/>
        <v>1</v>
      </c>
      <c r="K1841" s="197">
        <v>261.7</v>
      </c>
      <c r="L1841" s="199" t="s">
        <v>1049</v>
      </c>
    </row>
    <row r="1842" spans="1:12" hidden="1">
      <c r="A1842" s="191">
        <v>1841</v>
      </c>
      <c r="B1842" s="192" t="s">
        <v>1410</v>
      </c>
      <c r="C1842" s="193" t="s">
        <v>4543</v>
      </c>
      <c r="D1842" s="193" t="s">
        <v>4544</v>
      </c>
      <c r="E1842" s="193">
        <v>8</v>
      </c>
      <c r="F1842" s="194">
        <v>120.4</v>
      </c>
      <c r="G1842" s="195">
        <v>963.2</v>
      </c>
      <c r="H1842" s="196">
        <f t="shared" si="56"/>
        <v>0</v>
      </c>
      <c r="I1842" s="197">
        <v>0</v>
      </c>
      <c r="J1842" s="198">
        <f t="shared" si="57"/>
        <v>8</v>
      </c>
      <c r="K1842" s="197">
        <v>963.2</v>
      </c>
      <c r="L1842" s="199" t="s">
        <v>1049</v>
      </c>
    </row>
    <row r="1843" spans="1:12" hidden="1">
      <c r="A1843" s="191">
        <v>1842</v>
      </c>
      <c r="B1843" s="192" t="s">
        <v>1413</v>
      </c>
      <c r="C1843" s="193" t="s">
        <v>4545</v>
      </c>
      <c r="D1843" s="193" t="s">
        <v>4546</v>
      </c>
      <c r="E1843" s="193">
        <v>2</v>
      </c>
      <c r="F1843" s="194">
        <v>60.5</v>
      </c>
      <c r="G1843" s="195">
        <v>121</v>
      </c>
      <c r="H1843" s="196">
        <f t="shared" si="56"/>
        <v>0</v>
      </c>
      <c r="I1843" s="197">
        <v>0</v>
      </c>
      <c r="J1843" s="198">
        <f t="shared" si="57"/>
        <v>2</v>
      </c>
      <c r="K1843" s="197">
        <v>121</v>
      </c>
      <c r="L1843" s="199" t="s">
        <v>1049</v>
      </c>
    </row>
    <row r="1844" spans="1:12" hidden="1">
      <c r="A1844" s="191">
        <v>1843</v>
      </c>
      <c r="B1844" s="192" t="s">
        <v>1416</v>
      </c>
      <c r="C1844" s="193" t="s">
        <v>4547</v>
      </c>
      <c r="D1844" s="193" t="s">
        <v>4548</v>
      </c>
      <c r="E1844" s="193">
        <v>2</v>
      </c>
      <c r="F1844" s="194">
        <v>56.1</v>
      </c>
      <c r="G1844" s="195">
        <v>112.2</v>
      </c>
      <c r="H1844" s="196">
        <f t="shared" si="56"/>
        <v>0</v>
      </c>
      <c r="I1844" s="197">
        <v>0</v>
      </c>
      <c r="J1844" s="198">
        <f t="shared" si="57"/>
        <v>2</v>
      </c>
      <c r="K1844" s="197">
        <v>112.2</v>
      </c>
      <c r="L1844" s="199" t="s">
        <v>1049</v>
      </c>
    </row>
    <row r="1845" spans="1:12" hidden="1">
      <c r="A1845" s="191">
        <v>1844</v>
      </c>
      <c r="B1845" s="192" t="s">
        <v>1419</v>
      </c>
      <c r="C1845" s="193" t="s">
        <v>4549</v>
      </c>
      <c r="D1845" s="193" t="s">
        <v>4550</v>
      </c>
      <c r="E1845" s="193">
        <v>8</v>
      </c>
      <c r="F1845" s="194">
        <v>50.7</v>
      </c>
      <c r="G1845" s="195">
        <v>405.6</v>
      </c>
      <c r="H1845" s="196">
        <f t="shared" si="56"/>
        <v>0</v>
      </c>
      <c r="I1845" s="197">
        <v>0</v>
      </c>
      <c r="J1845" s="198">
        <f t="shared" si="57"/>
        <v>8</v>
      </c>
      <c r="K1845" s="197">
        <v>405.6</v>
      </c>
      <c r="L1845" s="199" t="s">
        <v>1049</v>
      </c>
    </row>
    <row r="1846" spans="1:12" hidden="1">
      <c r="A1846" s="191">
        <v>1845</v>
      </c>
      <c r="B1846" s="192" t="s">
        <v>1422</v>
      </c>
      <c r="C1846" s="193" t="s">
        <v>4551</v>
      </c>
      <c r="D1846" s="193" t="s">
        <v>4552</v>
      </c>
      <c r="E1846" s="193">
        <v>1</v>
      </c>
      <c r="F1846" s="194">
        <v>50.8</v>
      </c>
      <c r="G1846" s="195">
        <v>50.8</v>
      </c>
      <c r="H1846" s="196">
        <f t="shared" si="56"/>
        <v>0</v>
      </c>
      <c r="I1846" s="197">
        <v>0</v>
      </c>
      <c r="J1846" s="198">
        <f t="shared" si="57"/>
        <v>1</v>
      </c>
      <c r="K1846" s="197">
        <v>50.8</v>
      </c>
      <c r="L1846" s="199" t="s">
        <v>1049</v>
      </c>
    </row>
    <row r="1847" spans="1:12" hidden="1">
      <c r="A1847" s="191">
        <v>1846</v>
      </c>
      <c r="B1847" s="192" t="s">
        <v>1425</v>
      </c>
      <c r="C1847" s="193" t="s">
        <v>4553</v>
      </c>
      <c r="D1847" s="193" t="s">
        <v>4554</v>
      </c>
      <c r="E1847" s="193">
        <v>1</v>
      </c>
      <c r="F1847" s="194">
        <v>118.5</v>
      </c>
      <c r="G1847" s="195">
        <v>118.5</v>
      </c>
      <c r="H1847" s="196">
        <f t="shared" si="56"/>
        <v>0</v>
      </c>
      <c r="I1847" s="197">
        <v>0</v>
      </c>
      <c r="J1847" s="198">
        <f t="shared" si="57"/>
        <v>1</v>
      </c>
      <c r="K1847" s="197">
        <v>118.5</v>
      </c>
      <c r="L1847" s="199" t="s">
        <v>1049</v>
      </c>
    </row>
    <row r="1848" spans="1:12" hidden="1">
      <c r="A1848" s="191">
        <v>1847</v>
      </c>
      <c r="B1848" s="192" t="s">
        <v>1428</v>
      </c>
      <c r="C1848" s="193" t="s">
        <v>4555</v>
      </c>
      <c r="D1848" s="193" t="s">
        <v>4556</v>
      </c>
      <c r="E1848" s="193">
        <v>1</v>
      </c>
      <c r="F1848" s="194">
        <v>125.4</v>
      </c>
      <c r="G1848" s="195">
        <v>125.4</v>
      </c>
      <c r="H1848" s="196">
        <f t="shared" si="56"/>
        <v>0</v>
      </c>
      <c r="I1848" s="197">
        <v>0</v>
      </c>
      <c r="J1848" s="198">
        <f t="shared" si="57"/>
        <v>1</v>
      </c>
      <c r="K1848" s="197">
        <v>125.4</v>
      </c>
      <c r="L1848" s="199" t="s">
        <v>1049</v>
      </c>
    </row>
    <row r="1849" spans="1:12" hidden="1">
      <c r="A1849" s="191">
        <v>1848</v>
      </c>
      <c r="B1849" s="192" t="s">
        <v>1431</v>
      </c>
      <c r="C1849" s="193" t="s">
        <v>4557</v>
      </c>
      <c r="D1849" s="193" t="s">
        <v>4558</v>
      </c>
      <c r="E1849" s="193">
        <v>2</v>
      </c>
      <c r="F1849" s="194">
        <v>125.8</v>
      </c>
      <c r="G1849" s="195">
        <v>251.6</v>
      </c>
      <c r="H1849" s="196">
        <f t="shared" si="56"/>
        <v>0</v>
      </c>
      <c r="I1849" s="197">
        <v>0</v>
      </c>
      <c r="J1849" s="198">
        <f t="shared" si="57"/>
        <v>2</v>
      </c>
      <c r="K1849" s="197">
        <v>251.6</v>
      </c>
      <c r="L1849" s="199" t="s">
        <v>1049</v>
      </c>
    </row>
    <row r="1850" spans="1:12" hidden="1">
      <c r="A1850" s="191">
        <v>1849</v>
      </c>
      <c r="B1850" s="192" t="s">
        <v>1434</v>
      </c>
      <c r="C1850" s="193" t="s">
        <v>4559</v>
      </c>
      <c r="D1850" s="193" t="s">
        <v>4560</v>
      </c>
      <c r="E1850" s="193">
        <v>4</v>
      </c>
      <c r="F1850" s="194">
        <v>8.6999999999999993</v>
      </c>
      <c r="G1850" s="195">
        <v>34.799999999999997</v>
      </c>
      <c r="H1850" s="196">
        <f t="shared" si="56"/>
        <v>0</v>
      </c>
      <c r="I1850" s="197">
        <v>0</v>
      </c>
      <c r="J1850" s="198">
        <f t="shared" si="57"/>
        <v>4</v>
      </c>
      <c r="K1850" s="197">
        <v>34.799999999999997</v>
      </c>
      <c r="L1850" s="199" t="s">
        <v>1049</v>
      </c>
    </row>
    <row r="1851" spans="1:12" hidden="1">
      <c r="A1851" s="191">
        <v>1850</v>
      </c>
      <c r="B1851" s="192" t="s">
        <v>1437</v>
      </c>
      <c r="C1851" s="193" t="s">
        <v>4561</v>
      </c>
      <c r="D1851" s="193" t="s">
        <v>4562</v>
      </c>
      <c r="E1851" s="193">
        <v>2</v>
      </c>
      <c r="F1851" s="194">
        <v>183.7</v>
      </c>
      <c r="G1851" s="195">
        <v>367.4</v>
      </c>
      <c r="H1851" s="196">
        <f t="shared" si="56"/>
        <v>0</v>
      </c>
      <c r="I1851" s="197">
        <v>0</v>
      </c>
      <c r="J1851" s="198">
        <f t="shared" si="57"/>
        <v>2</v>
      </c>
      <c r="K1851" s="197">
        <v>367.4</v>
      </c>
      <c r="L1851" s="199" t="s">
        <v>1049</v>
      </c>
    </row>
    <row r="1852" spans="1:12" hidden="1">
      <c r="A1852" s="191">
        <v>1851</v>
      </c>
      <c r="B1852" s="192" t="s">
        <v>1440</v>
      </c>
      <c r="C1852" s="193" t="s">
        <v>4563</v>
      </c>
      <c r="D1852" s="193" t="s">
        <v>4564</v>
      </c>
      <c r="E1852" s="193">
        <v>2</v>
      </c>
      <c r="F1852" s="194">
        <v>64.5</v>
      </c>
      <c r="G1852" s="195">
        <v>129</v>
      </c>
      <c r="H1852" s="196">
        <f t="shared" si="56"/>
        <v>0</v>
      </c>
      <c r="I1852" s="197">
        <v>0</v>
      </c>
      <c r="J1852" s="198">
        <f t="shared" si="57"/>
        <v>2</v>
      </c>
      <c r="K1852" s="197">
        <v>129</v>
      </c>
      <c r="L1852" s="199" t="s">
        <v>1049</v>
      </c>
    </row>
    <row r="1853" spans="1:12" hidden="1">
      <c r="A1853" s="191">
        <v>1852</v>
      </c>
      <c r="B1853" s="192" t="s">
        <v>1443</v>
      </c>
      <c r="C1853" s="193" t="s">
        <v>4565</v>
      </c>
      <c r="D1853" s="193" t="s">
        <v>4566</v>
      </c>
      <c r="E1853" s="193">
        <v>1</v>
      </c>
      <c r="F1853" s="194">
        <v>50.7</v>
      </c>
      <c r="G1853" s="195">
        <v>50.7</v>
      </c>
      <c r="H1853" s="196">
        <f t="shared" si="56"/>
        <v>0</v>
      </c>
      <c r="I1853" s="197">
        <v>0</v>
      </c>
      <c r="J1853" s="198">
        <f t="shared" si="57"/>
        <v>1</v>
      </c>
      <c r="K1853" s="197">
        <v>50.7</v>
      </c>
      <c r="L1853" s="199" t="s">
        <v>1049</v>
      </c>
    </row>
    <row r="1854" spans="1:12" hidden="1">
      <c r="A1854" s="191">
        <v>1853</v>
      </c>
      <c r="B1854" s="192" t="s">
        <v>1446</v>
      </c>
      <c r="C1854" s="193" t="s">
        <v>4567</v>
      </c>
      <c r="D1854" s="193" t="s">
        <v>4568</v>
      </c>
      <c r="E1854" s="193">
        <v>1</v>
      </c>
      <c r="F1854" s="194">
        <v>130.5</v>
      </c>
      <c r="G1854" s="195">
        <v>130.5</v>
      </c>
      <c r="H1854" s="196">
        <f t="shared" si="56"/>
        <v>0</v>
      </c>
      <c r="I1854" s="197">
        <v>0</v>
      </c>
      <c r="J1854" s="198">
        <f t="shared" si="57"/>
        <v>1</v>
      </c>
      <c r="K1854" s="197">
        <v>130.5</v>
      </c>
      <c r="L1854" s="199" t="s">
        <v>1049</v>
      </c>
    </row>
    <row r="1855" spans="1:12" hidden="1">
      <c r="A1855" s="191">
        <v>1854</v>
      </c>
      <c r="B1855" s="192" t="s">
        <v>1449</v>
      </c>
      <c r="C1855" s="193" t="s">
        <v>4569</v>
      </c>
      <c r="D1855" s="193" t="s">
        <v>4570</v>
      </c>
      <c r="E1855" s="193">
        <v>1</v>
      </c>
      <c r="F1855" s="194">
        <v>131.1</v>
      </c>
      <c r="G1855" s="195">
        <v>131.1</v>
      </c>
      <c r="H1855" s="196">
        <f t="shared" si="56"/>
        <v>0</v>
      </c>
      <c r="I1855" s="197">
        <v>0</v>
      </c>
      <c r="J1855" s="198">
        <f t="shared" si="57"/>
        <v>1</v>
      </c>
      <c r="K1855" s="197">
        <v>131.1</v>
      </c>
      <c r="L1855" s="199" t="s">
        <v>1049</v>
      </c>
    </row>
    <row r="1856" spans="1:12" hidden="1">
      <c r="A1856" s="191">
        <v>1855</v>
      </c>
      <c r="B1856" s="192" t="s">
        <v>1452</v>
      </c>
      <c r="C1856" s="193" t="s">
        <v>4571</v>
      </c>
      <c r="D1856" s="193" t="s">
        <v>4572</v>
      </c>
      <c r="E1856" s="193">
        <v>1</v>
      </c>
      <c r="F1856" s="194">
        <v>132.6</v>
      </c>
      <c r="G1856" s="195">
        <v>132.6</v>
      </c>
      <c r="H1856" s="196">
        <f t="shared" si="56"/>
        <v>0</v>
      </c>
      <c r="I1856" s="197">
        <v>0</v>
      </c>
      <c r="J1856" s="198">
        <f t="shared" si="57"/>
        <v>1</v>
      </c>
      <c r="K1856" s="197">
        <v>132.6</v>
      </c>
      <c r="L1856" s="199" t="s">
        <v>1049</v>
      </c>
    </row>
    <row r="1857" spans="1:12" hidden="1">
      <c r="A1857" s="191">
        <v>1856</v>
      </c>
      <c r="B1857" s="192" t="s">
        <v>1455</v>
      </c>
      <c r="C1857" s="193" t="s">
        <v>4573</v>
      </c>
      <c r="D1857" s="193" t="s">
        <v>4574</v>
      </c>
      <c r="E1857" s="193">
        <v>1</v>
      </c>
      <c r="F1857" s="194">
        <v>161</v>
      </c>
      <c r="G1857" s="195">
        <v>161</v>
      </c>
      <c r="H1857" s="196">
        <f t="shared" si="56"/>
        <v>0</v>
      </c>
      <c r="I1857" s="197">
        <v>0</v>
      </c>
      <c r="J1857" s="198">
        <f t="shared" si="57"/>
        <v>1</v>
      </c>
      <c r="K1857" s="197">
        <v>161</v>
      </c>
      <c r="L1857" s="199" t="s">
        <v>1049</v>
      </c>
    </row>
    <row r="1858" spans="1:12" hidden="1">
      <c r="A1858" s="191">
        <v>1857</v>
      </c>
      <c r="B1858" s="192" t="s">
        <v>1458</v>
      </c>
      <c r="C1858" s="193" t="s">
        <v>4575</v>
      </c>
      <c r="D1858" s="193" t="s">
        <v>4576</v>
      </c>
      <c r="E1858" s="193">
        <v>1</v>
      </c>
      <c r="F1858" s="194">
        <v>148.5</v>
      </c>
      <c r="G1858" s="195">
        <v>148.5</v>
      </c>
      <c r="H1858" s="196">
        <f t="shared" si="56"/>
        <v>0</v>
      </c>
      <c r="I1858" s="197">
        <v>0</v>
      </c>
      <c r="J1858" s="198">
        <f t="shared" si="57"/>
        <v>1</v>
      </c>
      <c r="K1858" s="197">
        <v>148.5</v>
      </c>
      <c r="L1858" s="199" t="s">
        <v>1049</v>
      </c>
    </row>
    <row r="1859" spans="1:12" hidden="1">
      <c r="A1859" s="191">
        <v>1858</v>
      </c>
      <c r="B1859" s="192" t="s">
        <v>1461</v>
      </c>
      <c r="C1859" s="193" t="s">
        <v>4577</v>
      </c>
      <c r="D1859" s="193" t="s">
        <v>4578</v>
      </c>
      <c r="E1859" s="193">
        <v>1</v>
      </c>
      <c r="F1859" s="194">
        <v>137.6</v>
      </c>
      <c r="G1859" s="195">
        <v>137.6</v>
      </c>
      <c r="H1859" s="196">
        <f t="shared" ref="H1859:H1922" si="58">I1859/F1859</f>
        <v>0</v>
      </c>
      <c r="I1859" s="197">
        <v>0</v>
      </c>
      <c r="J1859" s="198">
        <f t="shared" ref="J1859:J1922" si="59">K1859/F1859</f>
        <v>1</v>
      </c>
      <c r="K1859" s="197">
        <v>137.6</v>
      </c>
      <c r="L1859" s="199" t="s">
        <v>1049</v>
      </c>
    </row>
    <row r="1860" spans="1:12" hidden="1">
      <c r="A1860" s="191">
        <v>1859</v>
      </c>
      <c r="B1860" s="192" t="s">
        <v>1464</v>
      </c>
      <c r="C1860" s="193" t="s">
        <v>4579</v>
      </c>
      <c r="D1860" s="193" t="s">
        <v>4580</v>
      </c>
      <c r="E1860" s="193">
        <v>1</v>
      </c>
      <c r="F1860" s="194">
        <v>130.30000000000001</v>
      </c>
      <c r="G1860" s="195">
        <v>130.30000000000001</v>
      </c>
      <c r="H1860" s="196">
        <f t="shared" si="58"/>
        <v>0</v>
      </c>
      <c r="I1860" s="197">
        <v>0</v>
      </c>
      <c r="J1860" s="198">
        <f t="shared" si="59"/>
        <v>1</v>
      </c>
      <c r="K1860" s="197">
        <v>130.30000000000001</v>
      </c>
      <c r="L1860" s="199" t="s">
        <v>1049</v>
      </c>
    </row>
    <row r="1861" spans="1:12" hidden="1">
      <c r="A1861" s="191">
        <v>1860</v>
      </c>
      <c r="B1861" s="192" t="s">
        <v>1467</v>
      </c>
      <c r="C1861" s="193" t="s">
        <v>4581</v>
      </c>
      <c r="D1861" s="193" t="s">
        <v>4582</v>
      </c>
      <c r="E1861" s="193">
        <v>1</v>
      </c>
      <c r="F1861" s="194">
        <v>49.1</v>
      </c>
      <c r="G1861" s="195">
        <v>49.1</v>
      </c>
      <c r="H1861" s="196">
        <f t="shared" si="58"/>
        <v>0</v>
      </c>
      <c r="I1861" s="197">
        <v>0</v>
      </c>
      <c r="J1861" s="198">
        <f t="shared" si="59"/>
        <v>1</v>
      </c>
      <c r="K1861" s="197">
        <v>49.1</v>
      </c>
      <c r="L1861" s="199" t="s">
        <v>1049</v>
      </c>
    </row>
    <row r="1862" spans="1:12" hidden="1">
      <c r="A1862" s="191">
        <v>1861</v>
      </c>
      <c r="B1862" s="192" t="s">
        <v>1470</v>
      </c>
      <c r="C1862" s="193" t="s">
        <v>4583</v>
      </c>
      <c r="D1862" s="193" t="s">
        <v>4584</v>
      </c>
      <c r="E1862" s="193">
        <v>2</v>
      </c>
      <c r="F1862" s="194">
        <v>61.9</v>
      </c>
      <c r="G1862" s="195">
        <v>123.8</v>
      </c>
      <c r="H1862" s="196">
        <f t="shared" si="58"/>
        <v>0</v>
      </c>
      <c r="I1862" s="197">
        <v>0</v>
      </c>
      <c r="J1862" s="198">
        <f t="shared" si="59"/>
        <v>2</v>
      </c>
      <c r="K1862" s="197">
        <v>123.8</v>
      </c>
      <c r="L1862" s="199" t="s">
        <v>1049</v>
      </c>
    </row>
    <row r="1863" spans="1:12" hidden="1">
      <c r="A1863" s="191">
        <v>1862</v>
      </c>
      <c r="B1863" s="192" t="s">
        <v>1473</v>
      </c>
      <c r="C1863" s="193" t="s">
        <v>4585</v>
      </c>
      <c r="D1863" s="193" t="s">
        <v>4586</v>
      </c>
      <c r="E1863" s="193">
        <v>2</v>
      </c>
      <c r="F1863" s="194">
        <v>57.3</v>
      </c>
      <c r="G1863" s="195">
        <v>114.6</v>
      </c>
      <c r="H1863" s="196">
        <f t="shared" si="58"/>
        <v>0</v>
      </c>
      <c r="I1863" s="197">
        <v>0</v>
      </c>
      <c r="J1863" s="198">
        <f t="shared" si="59"/>
        <v>2</v>
      </c>
      <c r="K1863" s="197">
        <v>114.6</v>
      </c>
      <c r="L1863" s="199" t="s">
        <v>1049</v>
      </c>
    </row>
    <row r="1864" spans="1:12" hidden="1">
      <c r="A1864" s="191">
        <v>1863</v>
      </c>
      <c r="B1864" s="192" t="s">
        <v>1476</v>
      </c>
      <c r="C1864" s="193" t="s">
        <v>4587</v>
      </c>
      <c r="D1864" s="193" t="s">
        <v>4588</v>
      </c>
      <c r="E1864" s="193">
        <v>1</v>
      </c>
      <c r="F1864" s="194">
        <v>10.7</v>
      </c>
      <c r="G1864" s="195">
        <v>10.7</v>
      </c>
      <c r="H1864" s="196">
        <f t="shared" si="58"/>
        <v>0</v>
      </c>
      <c r="I1864" s="197">
        <v>0</v>
      </c>
      <c r="J1864" s="198">
        <f t="shared" si="59"/>
        <v>1</v>
      </c>
      <c r="K1864" s="197">
        <v>10.7</v>
      </c>
      <c r="L1864" s="199" t="s">
        <v>1049</v>
      </c>
    </row>
    <row r="1865" spans="1:12" hidden="1">
      <c r="A1865" s="191">
        <v>1864</v>
      </c>
      <c r="B1865" s="192" t="s">
        <v>1479</v>
      </c>
      <c r="C1865" s="193" t="s">
        <v>4589</v>
      </c>
      <c r="D1865" s="193" t="s">
        <v>4590</v>
      </c>
      <c r="E1865" s="193">
        <v>3</v>
      </c>
      <c r="F1865" s="194">
        <v>25.6</v>
      </c>
      <c r="G1865" s="195">
        <v>76.800000000000011</v>
      </c>
      <c r="H1865" s="196">
        <f t="shared" si="58"/>
        <v>0</v>
      </c>
      <c r="I1865" s="197">
        <v>0</v>
      </c>
      <c r="J1865" s="198">
        <f t="shared" si="59"/>
        <v>3.0000000000000004</v>
      </c>
      <c r="K1865" s="197">
        <v>76.800000000000011</v>
      </c>
      <c r="L1865" s="199" t="s">
        <v>1049</v>
      </c>
    </row>
    <row r="1866" spans="1:12" hidden="1">
      <c r="A1866" s="191">
        <v>1865</v>
      </c>
      <c r="B1866" s="192" t="s">
        <v>1482</v>
      </c>
      <c r="C1866" s="193" t="s">
        <v>4591</v>
      </c>
      <c r="D1866" s="193" t="s">
        <v>4592</v>
      </c>
      <c r="E1866" s="193">
        <v>1</v>
      </c>
      <c r="F1866" s="194">
        <v>26.6</v>
      </c>
      <c r="G1866" s="195">
        <v>26.6</v>
      </c>
      <c r="H1866" s="196">
        <f t="shared" si="58"/>
        <v>0</v>
      </c>
      <c r="I1866" s="197">
        <v>0</v>
      </c>
      <c r="J1866" s="198">
        <f t="shared" si="59"/>
        <v>1</v>
      </c>
      <c r="K1866" s="197">
        <v>26.6</v>
      </c>
      <c r="L1866" s="199" t="s">
        <v>1049</v>
      </c>
    </row>
    <row r="1867" spans="1:12" hidden="1">
      <c r="A1867" s="191">
        <v>1866</v>
      </c>
      <c r="B1867" s="192" t="s">
        <v>1485</v>
      </c>
      <c r="C1867" s="193" t="s">
        <v>4593</v>
      </c>
      <c r="D1867" s="193" t="s">
        <v>4594</v>
      </c>
      <c r="E1867" s="193">
        <v>2</v>
      </c>
      <c r="F1867" s="194">
        <v>36.200000000000003</v>
      </c>
      <c r="G1867" s="195">
        <v>72.400000000000006</v>
      </c>
      <c r="H1867" s="196">
        <f t="shared" si="58"/>
        <v>0</v>
      </c>
      <c r="I1867" s="197">
        <v>0</v>
      </c>
      <c r="J1867" s="198">
        <f t="shared" si="59"/>
        <v>2</v>
      </c>
      <c r="K1867" s="197">
        <v>72.400000000000006</v>
      </c>
      <c r="L1867" s="199" t="s">
        <v>1049</v>
      </c>
    </row>
    <row r="1868" spans="1:12" hidden="1">
      <c r="A1868" s="191">
        <v>1867</v>
      </c>
      <c r="B1868" s="192" t="s">
        <v>1489</v>
      </c>
      <c r="C1868" s="193" t="s">
        <v>4595</v>
      </c>
      <c r="D1868" s="193" t="s">
        <v>4596</v>
      </c>
      <c r="E1868" s="193">
        <v>1</v>
      </c>
      <c r="F1868" s="194">
        <v>32.1</v>
      </c>
      <c r="G1868" s="195">
        <v>32.1</v>
      </c>
      <c r="H1868" s="196">
        <f t="shared" si="58"/>
        <v>0</v>
      </c>
      <c r="I1868" s="197">
        <v>0</v>
      </c>
      <c r="J1868" s="198">
        <f t="shared" si="59"/>
        <v>1</v>
      </c>
      <c r="K1868" s="197">
        <v>32.1</v>
      </c>
      <c r="L1868" s="199" t="s">
        <v>1049</v>
      </c>
    </row>
    <row r="1869" spans="1:12" hidden="1">
      <c r="A1869" s="191">
        <v>1868</v>
      </c>
      <c r="B1869" s="192" t="s">
        <v>1492</v>
      </c>
      <c r="C1869" s="193" t="s">
        <v>4597</v>
      </c>
      <c r="D1869" s="193" t="s">
        <v>4598</v>
      </c>
      <c r="E1869" s="193">
        <v>1</v>
      </c>
      <c r="F1869" s="194">
        <v>30.9</v>
      </c>
      <c r="G1869" s="195">
        <v>30.9</v>
      </c>
      <c r="H1869" s="196">
        <f t="shared" si="58"/>
        <v>0</v>
      </c>
      <c r="I1869" s="197">
        <v>0</v>
      </c>
      <c r="J1869" s="198">
        <f t="shared" si="59"/>
        <v>1</v>
      </c>
      <c r="K1869" s="197">
        <v>30.9</v>
      </c>
      <c r="L1869" s="199" t="s">
        <v>1049</v>
      </c>
    </row>
    <row r="1870" spans="1:12" hidden="1">
      <c r="A1870" s="191">
        <v>1869</v>
      </c>
      <c r="B1870" s="192" t="s">
        <v>1496</v>
      </c>
      <c r="C1870" s="193" t="s">
        <v>4599</v>
      </c>
      <c r="D1870" s="193" t="s">
        <v>4600</v>
      </c>
      <c r="E1870" s="193">
        <v>2</v>
      </c>
      <c r="F1870" s="194">
        <v>33.700000000000003</v>
      </c>
      <c r="G1870" s="195">
        <v>67.400000000000006</v>
      </c>
      <c r="H1870" s="196">
        <f t="shared" si="58"/>
        <v>0</v>
      </c>
      <c r="I1870" s="197">
        <v>0</v>
      </c>
      <c r="J1870" s="198">
        <f t="shared" si="59"/>
        <v>2</v>
      </c>
      <c r="K1870" s="197">
        <v>67.400000000000006</v>
      </c>
      <c r="L1870" s="199" t="s">
        <v>1049</v>
      </c>
    </row>
    <row r="1871" spans="1:12" hidden="1">
      <c r="A1871" s="191">
        <v>1870</v>
      </c>
      <c r="B1871" s="192" t="s">
        <v>1499</v>
      </c>
      <c r="C1871" s="193" t="s">
        <v>4601</v>
      </c>
      <c r="D1871" s="193" t="s">
        <v>4602</v>
      </c>
      <c r="E1871" s="193">
        <v>1</v>
      </c>
      <c r="F1871" s="194">
        <v>17</v>
      </c>
      <c r="G1871" s="195">
        <v>17</v>
      </c>
      <c r="H1871" s="196">
        <f t="shared" si="58"/>
        <v>0</v>
      </c>
      <c r="I1871" s="197">
        <v>0</v>
      </c>
      <c r="J1871" s="198">
        <f t="shared" si="59"/>
        <v>1</v>
      </c>
      <c r="K1871" s="197">
        <v>17</v>
      </c>
      <c r="L1871" s="199" t="s">
        <v>1049</v>
      </c>
    </row>
    <row r="1872" spans="1:12" hidden="1">
      <c r="A1872" s="191">
        <v>1871</v>
      </c>
      <c r="B1872" s="192" t="s">
        <v>1502</v>
      </c>
      <c r="C1872" s="193" t="s">
        <v>4603</v>
      </c>
      <c r="D1872" s="193" t="s">
        <v>4604</v>
      </c>
      <c r="E1872" s="193">
        <v>100</v>
      </c>
      <c r="F1872" s="194">
        <v>49</v>
      </c>
      <c r="G1872" s="195">
        <v>4900</v>
      </c>
      <c r="H1872" s="196">
        <f t="shared" si="58"/>
        <v>0</v>
      </c>
      <c r="I1872" s="197">
        <v>0</v>
      </c>
      <c r="J1872" s="198">
        <f t="shared" si="59"/>
        <v>100</v>
      </c>
      <c r="K1872" s="197">
        <v>4900</v>
      </c>
      <c r="L1872" s="200" t="s">
        <v>1488</v>
      </c>
    </row>
    <row r="1873" spans="1:12" hidden="1">
      <c r="A1873" s="191">
        <v>1872</v>
      </c>
      <c r="B1873" s="192" t="s">
        <v>1505</v>
      </c>
      <c r="C1873" s="193" t="s">
        <v>4605</v>
      </c>
      <c r="D1873" s="193" t="s">
        <v>4606</v>
      </c>
      <c r="E1873" s="193">
        <v>100</v>
      </c>
      <c r="F1873" s="194">
        <v>47</v>
      </c>
      <c r="G1873" s="195">
        <v>4700</v>
      </c>
      <c r="H1873" s="196">
        <f t="shared" si="58"/>
        <v>0</v>
      </c>
      <c r="I1873" s="197">
        <v>0</v>
      </c>
      <c r="J1873" s="198">
        <f t="shared" si="59"/>
        <v>100</v>
      </c>
      <c r="K1873" s="197">
        <v>4700</v>
      </c>
      <c r="L1873" s="200" t="s">
        <v>1488</v>
      </c>
    </row>
    <row r="1874" spans="1:12" hidden="1">
      <c r="A1874" s="191">
        <v>1873</v>
      </c>
      <c r="B1874" s="192" t="s">
        <v>1508</v>
      </c>
      <c r="C1874" s="193" t="s">
        <v>4607</v>
      </c>
      <c r="D1874" s="193" t="s">
        <v>4608</v>
      </c>
      <c r="E1874" s="193">
        <v>77</v>
      </c>
      <c r="F1874" s="194">
        <v>70.599999999999994</v>
      </c>
      <c r="G1874" s="195">
        <v>5436.2</v>
      </c>
      <c r="H1874" s="196">
        <f t="shared" si="58"/>
        <v>0</v>
      </c>
      <c r="I1874" s="197">
        <v>0</v>
      </c>
      <c r="J1874" s="198">
        <f t="shared" si="59"/>
        <v>77</v>
      </c>
      <c r="K1874" s="197">
        <v>5436.2</v>
      </c>
      <c r="L1874" s="201" t="s">
        <v>1495</v>
      </c>
    </row>
    <row r="1875" spans="1:12" hidden="1">
      <c r="A1875" s="191">
        <v>1874</v>
      </c>
      <c r="B1875" s="192" t="s">
        <v>1511</v>
      </c>
      <c r="C1875" s="193" t="s">
        <v>4609</v>
      </c>
      <c r="D1875" s="193" t="s">
        <v>4610</v>
      </c>
      <c r="E1875" s="193">
        <v>74</v>
      </c>
      <c r="F1875" s="194">
        <v>23.6</v>
      </c>
      <c r="G1875" s="195">
        <v>1746.4</v>
      </c>
      <c r="H1875" s="196">
        <f t="shared" si="58"/>
        <v>0</v>
      </c>
      <c r="I1875" s="197">
        <v>0</v>
      </c>
      <c r="J1875" s="198">
        <f t="shared" si="59"/>
        <v>74</v>
      </c>
      <c r="K1875" s="197">
        <v>1746.4</v>
      </c>
      <c r="L1875" s="201" t="s">
        <v>1495</v>
      </c>
    </row>
    <row r="1876" spans="1:12" hidden="1">
      <c r="A1876" s="191">
        <v>1875</v>
      </c>
      <c r="B1876" s="192" t="s">
        <v>1514</v>
      </c>
      <c r="C1876" s="193" t="s">
        <v>4611</v>
      </c>
      <c r="D1876" s="193" t="s">
        <v>4612</v>
      </c>
      <c r="E1876" s="193">
        <v>74</v>
      </c>
      <c r="F1876" s="194">
        <v>22.9</v>
      </c>
      <c r="G1876" s="195">
        <v>1694.6</v>
      </c>
      <c r="H1876" s="196">
        <f t="shared" si="58"/>
        <v>0</v>
      </c>
      <c r="I1876" s="197">
        <v>0</v>
      </c>
      <c r="J1876" s="198">
        <f t="shared" si="59"/>
        <v>74</v>
      </c>
      <c r="K1876" s="197">
        <v>1694.6</v>
      </c>
      <c r="L1876" s="201" t="s">
        <v>1495</v>
      </c>
    </row>
    <row r="1877" spans="1:12" hidden="1">
      <c r="A1877" s="191">
        <v>1876</v>
      </c>
      <c r="B1877" s="192" t="s">
        <v>1517</v>
      </c>
      <c r="C1877" s="193" t="s">
        <v>4613</v>
      </c>
      <c r="D1877" s="193" t="s">
        <v>4614</v>
      </c>
      <c r="E1877" s="193">
        <v>1</v>
      </c>
      <c r="F1877" s="194">
        <v>16.8</v>
      </c>
      <c r="G1877" s="195">
        <v>16.8</v>
      </c>
      <c r="H1877" s="196">
        <f t="shared" si="58"/>
        <v>0</v>
      </c>
      <c r="I1877" s="197">
        <v>0</v>
      </c>
      <c r="J1877" s="198">
        <f t="shared" si="59"/>
        <v>1</v>
      </c>
      <c r="K1877" s="197">
        <v>16.8</v>
      </c>
      <c r="L1877" s="201" t="s">
        <v>1495</v>
      </c>
    </row>
    <row r="1878" spans="1:12" hidden="1">
      <c r="A1878" s="191">
        <v>1877</v>
      </c>
      <c r="B1878" s="192" t="s">
        <v>1520</v>
      </c>
      <c r="C1878" s="193" t="s">
        <v>4615</v>
      </c>
      <c r="D1878" s="193" t="s">
        <v>4616</v>
      </c>
      <c r="E1878" s="193">
        <v>3</v>
      </c>
      <c r="F1878" s="194">
        <v>21.8</v>
      </c>
      <c r="G1878" s="195">
        <v>65.400000000000006</v>
      </c>
      <c r="H1878" s="196">
        <f t="shared" si="58"/>
        <v>0</v>
      </c>
      <c r="I1878" s="197">
        <v>0</v>
      </c>
      <c r="J1878" s="198">
        <f t="shared" si="59"/>
        <v>3</v>
      </c>
      <c r="K1878" s="197">
        <v>65.400000000000006</v>
      </c>
      <c r="L1878" s="201" t="s">
        <v>1495</v>
      </c>
    </row>
    <row r="1879" spans="1:12" hidden="1">
      <c r="A1879" s="191">
        <v>1878</v>
      </c>
      <c r="B1879" s="192" t="s">
        <v>337</v>
      </c>
      <c r="C1879" s="193" t="s">
        <v>4617</v>
      </c>
      <c r="D1879" s="193" t="s">
        <v>4618</v>
      </c>
      <c r="E1879" s="193">
        <v>1</v>
      </c>
      <c r="F1879" s="194">
        <v>6.4</v>
      </c>
      <c r="G1879" s="195">
        <v>6.4</v>
      </c>
      <c r="H1879" s="196">
        <f t="shared" si="58"/>
        <v>0</v>
      </c>
      <c r="I1879" s="197">
        <v>0</v>
      </c>
      <c r="J1879" s="198">
        <f t="shared" si="59"/>
        <v>1</v>
      </c>
      <c r="K1879" s="197">
        <v>6.4</v>
      </c>
      <c r="L1879" s="201" t="s">
        <v>1495</v>
      </c>
    </row>
    <row r="1880" spans="1:12" hidden="1">
      <c r="A1880" s="191">
        <v>1879</v>
      </c>
      <c r="B1880" s="192" t="s">
        <v>1525</v>
      </c>
      <c r="C1880" s="193" t="s">
        <v>4619</v>
      </c>
      <c r="D1880" s="193" t="s">
        <v>4620</v>
      </c>
      <c r="E1880" s="193">
        <v>2</v>
      </c>
      <c r="F1880" s="194">
        <v>17.7</v>
      </c>
      <c r="G1880" s="195">
        <v>35.4</v>
      </c>
      <c r="H1880" s="196">
        <f t="shared" si="58"/>
        <v>0</v>
      </c>
      <c r="I1880" s="197">
        <v>0</v>
      </c>
      <c r="J1880" s="198">
        <f t="shared" si="59"/>
        <v>2</v>
      </c>
      <c r="K1880" s="197">
        <v>35.4</v>
      </c>
      <c r="L1880" s="201" t="s">
        <v>1495</v>
      </c>
    </row>
    <row r="1881" spans="1:12" hidden="1">
      <c r="A1881" s="191">
        <v>1880</v>
      </c>
      <c r="B1881" s="192" t="s">
        <v>340</v>
      </c>
      <c r="C1881" s="193" t="s">
        <v>4621</v>
      </c>
      <c r="D1881" s="193" t="s">
        <v>4622</v>
      </c>
      <c r="E1881" s="193">
        <v>2</v>
      </c>
      <c r="F1881" s="194">
        <v>10.3</v>
      </c>
      <c r="G1881" s="195">
        <v>20.6</v>
      </c>
      <c r="H1881" s="196">
        <f t="shared" si="58"/>
        <v>0</v>
      </c>
      <c r="I1881" s="197">
        <v>0</v>
      </c>
      <c r="J1881" s="198">
        <f t="shared" si="59"/>
        <v>2</v>
      </c>
      <c r="K1881" s="197">
        <v>20.6</v>
      </c>
      <c r="L1881" s="201" t="s">
        <v>1495</v>
      </c>
    </row>
    <row r="1882" spans="1:12" hidden="1">
      <c r="A1882" s="191">
        <v>1881</v>
      </c>
      <c r="B1882" s="192" t="s">
        <v>1530</v>
      </c>
      <c r="C1882" s="193" t="s">
        <v>4623</v>
      </c>
      <c r="D1882" s="193" t="s">
        <v>4624</v>
      </c>
      <c r="E1882" s="193">
        <v>1</v>
      </c>
      <c r="F1882" s="194">
        <v>71.5</v>
      </c>
      <c r="G1882" s="195">
        <v>71.5</v>
      </c>
      <c r="H1882" s="196">
        <f t="shared" si="58"/>
        <v>0</v>
      </c>
      <c r="I1882" s="197">
        <v>0</v>
      </c>
      <c r="J1882" s="198">
        <f t="shared" si="59"/>
        <v>1</v>
      </c>
      <c r="K1882" s="197">
        <v>71.5</v>
      </c>
      <c r="L1882" s="201" t="s">
        <v>1495</v>
      </c>
    </row>
    <row r="1883" spans="1:12" hidden="1">
      <c r="A1883" s="191">
        <v>1882</v>
      </c>
      <c r="B1883" s="192" t="s">
        <v>1533</v>
      </c>
      <c r="C1883" s="193" t="s">
        <v>4625</v>
      </c>
      <c r="D1883" s="193" t="s">
        <v>4626</v>
      </c>
      <c r="E1883" s="193">
        <v>2</v>
      </c>
      <c r="F1883" s="194">
        <v>14.1</v>
      </c>
      <c r="G1883" s="195">
        <v>28.2</v>
      </c>
      <c r="H1883" s="196">
        <f t="shared" si="58"/>
        <v>0</v>
      </c>
      <c r="I1883" s="197">
        <v>0</v>
      </c>
      <c r="J1883" s="198">
        <f t="shared" si="59"/>
        <v>2</v>
      </c>
      <c r="K1883" s="197">
        <v>28.2</v>
      </c>
      <c r="L1883" s="199" t="s">
        <v>1049</v>
      </c>
    </row>
    <row r="1884" spans="1:12" hidden="1">
      <c r="A1884" s="191">
        <v>1883</v>
      </c>
      <c r="B1884" s="192" t="s">
        <v>1536</v>
      </c>
      <c r="C1884" s="193" t="s">
        <v>4627</v>
      </c>
      <c r="D1884" s="193" t="s">
        <v>4628</v>
      </c>
      <c r="E1884" s="193">
        <v>2</v>
      </c>
      <c r="F1884" s="194">
        <v>20.100000000000001</v>
      </c>
      <c r="G1884" s="195">
        <v>40.200000000000003</v>
      </c>
      <c r="H1884" s="196">
        <f t="shared" si="58"/>
        <v>0</v>
      </c>
      <c r="I1884" s="197">
        <v>0</v>
      </c>
      <c r="J1884" s="198">
        <f t="shared" si="59"/>
        <v>2</v>
      </c>
      <c r="K1884" s="197">
        <v>40.200000000000003</v>
      </c>
      <c r="L1884" s="199" t="s">
        <v>1049</v>
      </c>
    </row>
    <row r="1885" spans="1:12" hidden="1">
      <c r="A1885" s="191">
        <v>1884</v>
      </c>
      <c r="B1885" s="192" t="s">
        <v>343</v>
      </c>
      <c r="C1885" s="193" t="s">
        <v>4629</v>
      </c>
      <c r="D1885" s="193" t="s">
        <v>4630</v>
      </c>
      <c r="E1885" s="193">
        <v>2</v>
      </c>
      <c r="F1885" s="194">
        <v>20</v>
      </c>
      <c r="G1885" s="195">
        <v>40</v>
      </c>
      <c r="H1885" s="196">
        <f t="shared" si="58"/>
        <v>0</v>
      </c>
      <c r="I1885" s="197">
        <v>0</v>
      </c>
      <c r="J1885" s="198">
        <f t="shared" si="59"/>
        <v>2</v>
      </c>
      <c r="K1885" s="197">
        <v>40</v>
      </c>
      <c r="L1885" s="199" t="s">
        <v>1049</v>
      </c>
    </row>
    <row r="1886" spans="1:12" hidden="1">
      <c r="A1886" s="191">
        <v>1885</v>
      </c>
      <c r="B1886" s="192" t="s">
        <v>1541</v>
      </c>
      <c r="C1886" s="193" t="s">
        <v>4631</v>
      </c>
      <c r="D1886" s="193" t="s">
        <v>4632</v>
      </c>
      <c r="E1886" s="193">
        <v>1</v>
      </c>
      <c r="F1886" s="194">
        <v>33.4</v>
      </c>
      <c r="G1886" s="195">
        <v>33.4</v>
      </c>
      <c r="H1886" s="196">
        <f t="shared" si="58"/>
        <v>0</v>
      </c>
      <c r="I1886" s="197">
        <v>0</v>
      </c>
      <c r="J1886" s="198">
        <f t="shared" si="59"/>
        <v>1</v>
      </c>
      <c r="K1886" s="197">
        <v>33.4</v>
      </c>
      <c r="L1886" s="199" t="s">
        <v>1049</v>
      </c>
    </row>
    <row r="1887" spans="1:12" hidden="1">
      <c r="A1887" s="191">
        <v>1886</v>
      </c>
      <c r="B1887" s="192" t="s">
        <v>346</v>
      </c>
      <c r="C1887" s="193" t="s">
        <v>4633</v>
      </c>
      <c r="D1887" s="193" t="s">
        <v>4634</v>
      </c>
      <c r="E1887" s="193">
        <v>2</v>
      </c>
      <c r="F1887" s="194">
        <v>29.7</v>
      </c>
      <c r="G1887" s="195">
        <v>59.4</v>
      </c>
      <c r="H1887" s="196">
        <f t="shared" si="58"/>
        <v>0</v>
      </c>
      <c r="I1887" s="197">
        <v>0</v>
      </c>
      <c r="J1887" s="198">
        <f t="shared" si="59"/>
        <v>2</v>
      </c>
      <c r="K1887" s="197">
        <v>59.4</v>
      </c>
      <c r="L1887" s="199" t="s">
        <v>1049</v>
      </c>
    </row>
    <row r="1888" spans="1:12" hidden="1">
      <c r="A1888" s="191">
        <v>1887</v>
      </c>
      <c r="B1888" s="192" t="s">
        <v>1546</v>
      </c>
      <c r="C1888" s="193" t="s">
        <v>4635</v>
      </c>
      <c r="D1888" s="193" t="s">
        <v>4636</v>
      </c>
      <c r="E1888" s="193">
        <v>2</v>
      </c>
      <c r="F1888" s="194">
        <v>25.2</v>
      </c>
      <c r="G1888" s="195">
        <v>50.4</v>
      </c>
      <c r="H1888" s="196">
        <f t="shared" si="58"/>
        <v>0</v>
      </c>
      <c r="I1888" s="197">
        <v>0</v>
      </c>
      <c r="J1888" s="198">
        <f t="shared" si="59"/>
        <v>2</v>
      </c>
      <c r="K1888" s="197">
        <v>50.4</v>
      </c>
      <c r="L1888" s="199" t="s">
        <v>1049</v>
      </c>
    </row>
    <row r="1889" spans="1:12" hidden="1">
      <c r="A1889" s="191">
        <v>1888</v>
      </c>
      <c r="B1889" s="192" t="s">
        <v>349</v>
      </c>
      <c r="C1889" s="193" t="s">
        <v>4637</v>
      </c>
      <c r="D1889" s="193" t="s">
        <v>4638</v>
      </c>
      <c r="E1889" s="193">
        <v>1</v>
      </c>
      <c r="F1889" s="194">
        <v>26.1</v>
      </c>
      <c r="G1889" s="195">
        <v>26.1</v>
      </c>
      <c r="H1889" s="196">
        <f t="shared" si="58"/>
        <v>0</v>
      </c>
      <c r="I1889" s="197">
        <v>0</v>
      </c>
      <c r="J1889" s="198">
        <f t="shared" si="59"/>
        <v>1</v>
      </c>
      <c r="K1889" s="197">
        <v>26.1</v>
      </c>
      <c r="L1889" s="199" t="s">
        <v>1049</v>
      </c>
    </row>
    <row r="1890" spans="1:12" hidden="1">
      <c r="A1890" s="191">
        <v>1889</v>
      </c>
      <c r="B1890" s="192" t="s">
        <v>352</v>
      </c>
      <c r="C1890" s="193" t="s">
        <v>4639</v>
      </c>
      <c r="D1890" s="193" t="s">
        <v>4640</v>
      </c>
      <c r="E1890" s="193">
        <v>1</v>
      </c>
      <c r="F1890" s="194">
        <v>17.399999999999999</v>
      </c>
      <c r="G1890" s="195">
        <v>17.399999999999999</v>
      </c>
      <c r="H1890" s="196">
        <f t="shared" si="58"/>
        <v>0</v>
      </c>
      <c r="I1890" s="197">
        <v>0</v>
      </c>
      <c r="J1890" s="198">
        <f t="shared" si="59"/>
        <v>1</v>
      </c>
      <c r="K1890" s="197">
        <v>17.399999999999999</v>
      </c>
      <c r="L1890" s="199" t="s">
        <v>1049</v>
      </c>
    </row>
    <row r="1891" spans="1:12" hidden="1">
      <c r="A1891" s="191">
        <v>1890</v>
      </c>
      <c r="B1891" s="192" t="s">
        <v>355</v>
      </c>
      <c r="C1891" s="193" t="s">
        <v>4641</v>
      </c>
      <c r="D1891" s="193" t="s">
        <v>4642</v>
      </c>
      <c r="E1891" s="193">
        <v>1</v>
      </c>
      <c r="F1891" s="194">
        <v>8.9</v>
      </c>
      <c r="G1891" s="195">
        <v>8.9</v>
      </c>
      <c r="H1891" s="196">
        <f t="shared" si="58"/>
        <v>0</v>
      </c>
      <c r="I1891" s="197">
        <v>0</v>
      </c>
      <c r="J1891" s="198">
        <f t="shared" si="59"/>
        <v>1</v>
      </c>
      <c r="K1891" s="197">
        <v>8.9</v>
      </c>
      <c r="L1891" s="199" t="s">
        <v>1049</v>
      </c>
    </row>
    <row r="1892" spans="1:12" hidden="1">
      <c r="A1892" s="191">
        <v>1891</v>
      </c>
      <c r="B1892" s="192" t="s">
        <v>358</v>
      </c>
      <c r="C1892" s="193" t="s">
        <v>4643</v>
      </c>
      <c r="D1892" s="193" t="s">
        <v>4644</v>
      </c>
      <c r="E1892" s="193">
        <v>1</v>
      </c>
      <c r="F1892" s="194">
        <v>16.5</v>
      </c>
      <c r="G1892" s="195">
        <v>16.5</v>
      </c>
      <c r="H1892" s="196">
        <f t="shared" si="58"/>
        <v>0</v>
      </c>
      <c r="I1892" s="197">
        <v>0</v>
      </c>
      <c r="J1892" s="198">
        <f t="shared" si="59"/>
        <v>1</v>
      </c>
      <c r="K1892" s="197">
        <v>16.5</v>
      </c>
      <c r="L1892" s="199" t="s">
        <v>1049</v>
      </c>
    </row>
    <row r="1893" spans="1:12" hidden="1">
      <c r="A1893" s="191">
        <v>1892</v>
      </c>
      <c r="B1893" s="192" t="s">
        <v>361</v>
      </c>
      <c r="C1893" s="193" t="s">
        <v>4645</v>
      </c>
      <c r="D1893" s="193" t="s">
        <v>4646</v>
      </c>
      <c r="E1893" s="193">
        <v>2</v>
      </c>
      <c r="F1893" s="194">
        <v>19.399999999999999</v>
      </c>
      <c r="G1893" s="195">
        <v>38.799999999999997</v>
      </c>
      <c r="H1893" s="196">
        <f t="shared" si="58"/>
        <v>0</v>
      </c>
      <c r="I1893" s="197">
        <v>0</v>
      </c>
      <c r="J1893" s="198">
        <f t="shared" si="59"/>
        <v>2</v>
      </c>
      <c r="K1893" s="197">
        <v>38.799999999999997</v>
      </c>
      <c r="L1893" s="199" t="s">
        <v>1049</v>
      </c>
    </row>
    <row r="1894" spans="1:12" hidden="1">
      <c r="A1894" s="191">
        <v>1893</v>
      </c>
      <c r="B1894" s="192" t="s">
        <v>1559</v>
      </c>
      <c r="C1894" s="193" t="s">
        <v>4647</v>
      </c>
      <c r="D1894" s="193" t="s">
        <v>4648</v>
      </c>
      <c r="E1894" s="193">
        <v>1</v>
      </c>
      <c r="F1894" s="194">
        <v>13.7</v>
      </c>
      <c r="G1894" s="195">
        <v>13.7</v>
      </c>
      <c r="H1894" s="196">
        <f t="shared" si="58"/>
        <v>0</v>
      </c>
      <c r="I1894" s="197">
        <v>0</v>
      </c>
      <c r="J1894" s="198">
        <f t="shared" si="59"/>
        <v>1</v>
      </c>
      <c r="K1894" s="197">
        <v>13.7</v>
      </c>
      <c r="L1894" s="199" t="s">
        <v>1049</v>
      </c>
    </row>
    <row r="1895" spans="1:12" hidden="1">
      <c r="A1895" s="191">
        <v>1894</v>
      </c>
      <c r="B1895" s="192" t="s">
        <v>1562</v>
      </c>
      <c r="C1895" s="193" t="s">
        <v>4649</v>
      </c>
      <c r="D1895" s="193" t="s">
        <v>4650</v>
      </c>
      <c r="E1895" s="193">
        <v>1</v>
      </c>
      <c r="F1895" s="194">
        <v>32.4</v>
      </c>
      <c r="G1895" s="195">
        <v>32.4</v>
      </c>
      <c r="H1895" s="196">
        <f t="shared" si="58"/>
        <v>0</v>
      </c>
      <c r="I1895" s="197">
        <v>0</v>
      </c>
      <c r="J1895" s="198">
        <f t="shared" si="59"/>
        <v>1</v>
      </c>
      <c r="K1895" s="197">
        <v>32.4</v>
      </c>
      <c r="L1895" s="199" t="s">
        <v>1049</v>
      </c>
    </row>
    <row r="1896" spans="1:12" hidden="1">
      <c r="A1896" s="191">
        <v>1895</v>
      </c>
      <c r="B1896" s="192" t="s">
        <v>1565</v>
      </c>
      <c r="C1896" s="193" t="s">
        <v>4651</v>
      </c>
      <c r="D1896" s="193" t="s">
        <v>4652</v>
      </c>
      <c r="E1896" s="193">
        <v>1</v>
      </c>
      <c r="F1896" s="194">
        <v>27</v>
      </c>
      <c r="G1896" s="195">
        <v>27</v>
      </c>
      <c r="H1896" s="196">
        <f t="shared" si="58"/>
        <v>0</v>
      </c>
      <c r="I1896" s="197">
        <v>0</v>
      </c>
      <c r="J1896" s="198">
        <f t="shared" si="59"/>
        <v>1</v>
      </c>
      <c r="K1896" s="197">
        <v>27</v>
      </c>
      <c r="L1896" s="199" t="s">
        <v>1049</v>
      </c>
    </row>
    <row r="1897" spans="1:12" hidden="1">
      <c r="A1897" s="191">
        <v>1896</v>
      </c>
      <c r="B1897" s="192" t="s">
        <v>1568</v>
      </c>
      <c r="C1897" s="193" t="s">
        <v>4653</v>
      </c>
      <c r="D1897" s="193" t="s">
        <v>4654</v>
      </c>
      <c r="E1897" s="193">
        <v>2</v>
      </c>
      <c r="F1897" s="194">
        <v>8.1</v>
      </c>
      <c r="G1897" s="195">
        <v>16.2</v>
      </c>
      <c r="H1897" s="196">
        <f t="shared" si="58"/>
        <v>0</v>
      </c>
      <c r="I1897" s="197">
        <v>0</v>
      </c>
      <c r="J1897" s="198">
        <f t="shared" si="59"/>
        <v>2</v>
      </c>
      <c r="K1897" s="197">
        <v>16.2</v>
      </c>
      <c r="L1897" s="199" t="s">
        <v>1049</v>
      </c>
    </row>
    <row r="1898" spans="1:12" hidden="1">
      <c r="A1898" s="191">
        <v>1897</v>
      </c>
      <c r="B1898" s="192" t="s">
        <v>1571</v>
      </c>
      <c r="C1898" s="193" t="s">
        <v>4655</v>
      </c>
      <c r="D1898" s="193" t="s">
        <v>4656</v>
      </c>
      <c r="E1898" s="193">
        <v>3</v>
      </c>
      <c r="F1898" s="194">
        <v>20.3</v>
      </c>
      <c r="G1898" s="195">
        <v>60.900000000000006</v>
      </c>
      <c r="H1898" s="196">
        <f t="shared" si="58"/>
        <v>0</v>
      </c>
      <c r="I1898" s="197">
        <v>0</v>
      </c>
      <c r="J1898" s="198">
        <f t="shared" si="59"/>
        <v>3</v>
      </c>
      <c r="K1898" s="197">
        <v>60.900000000000006</v>
      </c>
      <c r="L1898" s="199" t="s">
        <v>1049</v>
      </c>
    </row>
    <row r="1899" spans="1:12" hidden="1">
      <c r="A1899" s="191">
        <v>1898</v>
      </c>
      <c r="B1899" s="192" t="s">
        <v>1574</v>
      </c>
      <c r="C1899" s="193" t="s">
        <v>4657</v>
      </c>
      <c r="D1899" s="193" t="s">
        <v>4658</v>
      </c>
      <c r="E1899" s="193">
        <v>3</v>
      </c>
      <c r="F1899" s="194">
        <v>24</v>
      </c>
      <c r="G1899" s="195">
        <v>72</v>
      </c>
      <c r="H1899" s="196">
        <f t="shared" si="58"/>
        <v>0</v>
      </c>
      <c r="I1899" s="197">
        <v>0</v>
      </c>
      <c r="J1899" s="198">
        <f t="shared" si="59"/>
        <v>3</v>
      </c>
      <c r="K1899" s="197">
        <v>72</v>
      </c>
      <c r="L1899" s="199" t="s">
        <v>1049</v>
      </c>
    </row>
    <row r="1900" spans="1:12" hidden="1">
      <c r="A1900" s="191">
        <v>1899</v>
      </c>
      <c r="B1900" s="192" t="s">
        <v>1577</v>
      </c>
      <c r="C1900" s="193" t="s">
        <v>4659</v>
      </c>
      <c r="D1900" s="193" t="s">
        <v>4660</v>
      </c>
      <c r="E1900" s="193">
        <v>1</v>
      </c>
      <c r="F1900" s="194">
        <v>16.600000000000001</v>
      </c>
      <c r="G1900" s="195">
        <v>16.600000000000001</v>
      </c>
      <c r="H1900" s="196">
        <f t="shared" si="58"/>
        <v>0</v>
      </c>
      <c r="I1900" s="197">
        <v>0</v>
      </c>
      <c r="J1900" s="198">
        <f t="shared" si="59"/>
        <v>1</v>
      </c>
      <c r="K1900" s="197">
        <v>16.600000000000001</v>
      </c>
      <c r="L1900" s="199" t="s">
        <v>1049</v>
      </c>
    </row>
    <row r="1901" spans="1:12" hidden="1">
      <c r="A1901" s="191">
        <v>1900</v>
      </c>
      <c r="B1901" s="192" t="s">
        <v>1580</v>
      </c>
      <c r="C1901" s="193" t="s">
        <v>4661</v>
      </c>
      <c r="D1901" s="193" t="s">
        <v>4662</v>
      </c>
      <c r="E1901" s="193">
        <v>1</v>
      </c>
      <c r="F1901" s="194">
        <v>7.6</v>
      </c>
      <c r="G1901" s="195">
        <v>7.6</v>
      </c>
      <c r="H1901" s="196">
        <f t="shared" si="58"/>
        <v>0</v>
      </c>
      <c r="I1901" s="197">
        <v>0</v>
      </c>
      <c r="J1901" s="198">
        <f t="shared" si="59"/>
        <v>1</v>
      </c>
      <c r="K1901" s="197">
        <v>7.6</v>
      </c>
      <c r="L1901" s="199" t="s">
        <v>1049</v>
      </c>
    </row>
    <row r="1902" spans="1:12" hidden="1">
      <c r="A1902" s="191">
        <v>1901</v>
      </c>
      <c r="B1902" s="192" t="s">
        <v>1583</v>
      </c>
      <c r="C1902" s="193" t="s">
        <v>4663</v>
      </c>
      <c r="D1902" s="193" t="s">
        <v>4664</v>
      </c>
      <c r="E1902" s="193">
        <v>1</v>
      </c>
      <c r="F1902" s="194">
        <v>72.400000000000006</v>
      </c>
      <c r="G1902" s="195">
        <v>72.400000000000006</v>
      </c>
      <c r="H1902" s="196">
        <f t="shared" si="58"/>
        <v>0</v>
      </c>
      <c r="I1902" s="197">
        <v>0</v>
      </c>
      <c r="J1902" s="198">
        <f t="shared" si="59"/>
        <v>1</v>
      </c>
      <c r="K1902" s="197">
        <v>72.400000000000006</v>
      </c>
      <c r="L1902" s="200" t="s">
        <v>1012</v>
      </c>
    </row>
    <row r="1903" spans="1:12" hidden="1">
      <c r="A1903" s="191">
        <v>1902</v>
      </c>
      <c r="B1903" s="192" t="s">
        <v>1586</v>
      </c>
      <c r="C1903" s="193" t="s">
        <v>4665</v>
      </c>
      <c r="D1903" s="193" t="s">
        <v>4666</v>
      </c>
      <c r="E1903" s="193">
        <v>1</v>
      </c>
      <c r="F1903" s="194">
        <v>40.1</v>
      </c>
      <c r="G1903" s="195">
        <v>40.1</v>
      </c>
      <c r="H1903" s="196">
        <f t="shared" si="58"/>
        <v>0</v>
      </c>
      <c r="I1903" s="197">
        <v>0</v>
      </c>
      <c r="J1903" s="198">
        <f t="shared" si="59"/>
        <v>1</v>
      </c>
      <c r="K1903" s="197">
        <v>40.1</v>
      </c>
      <c r="L1903" s="200" t="s">
        <v>1012</v>
      </c>
    </row>
    <row r="1904" spans="1:12" hidden="1">
      <c r="A1904" s="191">
        <v>1903</v>
      </c>
      <c r="B1904" s="192" t="s">
        <v>1589</v>
      </c>
      <c r="C1904" s="193" t="s">
        <v>4667</v>
      </c>
      <c r="D1904" s="193" t="s">
        <v>4668</v>
      </c>
      <c r="E1904" s="193">
        <v>1</v>
      </c>
      <c r="F1904" s="194">
        <v>16.2</v>
      </c>
      <c r="G1904" s="195">
        <v>16.2</v>
      </c>
      <c r="H1904" s="196">
        <f t="shared" si="58"/>
        <v>0</v>
      </c>
      <c r="I1904" s="197">
        <v>0</v>
      </c>
      <c r="J1904" s="198">
        <f t="shared" si="59"/>
        <v>1</v>
      </c>
      <c r="K1904" s="197">
        <v>16.2</v>
      </c>
      <c r="L1904" s="200" t="s">
        <v>1012</v>
      </c>
    </row>
    <row r="1905" spans="1:12" hidden="1">
      <c r="A1905" s="191">
        <v>1904</v>
      </c>
      <c r="B1905" s="192" t="s">
        <v>1592</v>
      </c>
      <c r="C1905" s="193" t="s">
        <v>4669</v>
      </c>
      <c r="D1905" s="193" t="s">
        <v>4670</v>
      </c>
      <c r="E1905" s="193">
        <v>2</v>
      </c>
      <c r="F1905" s="194">
        <v>16.2</v>
      </c>
      <c r="G1905" s="195">
        <v>32.4</v>
      </c>
      <c r="H1905" s="196">
        <f t="shared" si="58"/>
        <v>0</v>
      </c>
      <c r="I1905" s="197">
        <v>0</v>
      </c>
      <c r="J1905" s="198">
        <f t="shared" si="59"/>
        <v>2</v>
      </c>
      <c r="K1905" s="197">
        <v>32.4</v>
      </c>
      <c r="L1905" s="200" t="s">
        <v>1012</v>
      </c>
    </row>
    <row r="1906" spans="1:12" hidden="1">
      <c r="A1906" s="191">
        <v>1905</v>
      </c>
      <c r="B1906" s="192" t="s">
        <v>1595</v>
      </c>
      <c r="C1906" s="193" t="s">
        <v>4671</v>
      </c>
      <c r="D1906" s="193" t="s">
        <v>4672</v>
      </c>
      <c r="E1906" s="193">
        <v>1</v>
      </c>
      <c r="F1906" s="194">
        <v>18.5</v>
      </c>
      <c r="G1906" s="195">
        <v>18.5</v>
      </c>
      <c r="H1906" s="196">
        <f t="shared" si="58"/>
        <v>0</v>
      </c>
      <c r="I1906" s="197">
        <v>0</v>
      </c>
      <c r="J1906" s="198">
        <f t="shared" si="59"/>
        <v>1</v>
      </c>
      <c r="K1906" s="197">
        <v>18.5</v>
      </c>
      <c r="L1906" s="200" t="s">
        <v>1012</v>
      </c>
    </row>
    <row r="1907" spans="1:12" hidden="1">
      <c r="A1907" s="191">
        <v>1906</v>
      </c>
      <c r="B1907" s="192" t="s">
        <v>1598</v>
      </c>
      <c r="C1907" s="193" t="s">
        <v>4673</v>
      </c>
      <c r="D1907" s="193" t="s">
        <v>4674</v>
      </c>
      <c r="E1907" s="193">
        <v>1</v>
      </c>
      <c r="F1907" s="194">
        <v>20.399999999999999</v>
      </c>
      <c r="G1907" s="195">
        <v>20.399999999999999</v>
      </c>
      <c r="H1907" s="196">
        <f t="shared" si="58"/>
        <v>0</v>
      </c>
      <c r="I1907" s="197">
        <v>0</v>
      </c>
      <c r="J1907" s="198">
        <f t="shared" si="59"/>
        <v>1</v>
      </c>
      <c r="K1907" s="197">
        <v>20.399999999999999</v>
      </c>
      <c r="L1907" s="200" t="s">
        <v>1012</v>
      </c>
    </row>
    <row r="1908" spans="1:12" hidden="1">
      <c r="A1908" s="191">
        <v>1907</v>
      </c>
      <c r="B1908" s="192" t="s">
        <v>1601</v>
      </c>
      <c r="C1908" s="193" t="s">
        <v>4675</v>
      </c>
      <c r="D1908" s="193" t="s">
        <v>4676</v>
      </c>
      <c r="E1908" s="193">
        <v>3</v>
      </c>
      <c r="F1908" s="194">
        <v>31.3</v>
      </c>
      <c r="G1908" s="195">
        <v>93.9</v>
      </c>
      <c r="H1908" s="196">
        <f t="shared" si="58"/>
        <v>0</v>
      </c>
      <c r="I1908" s="197">
        <v>0</v>
      </c>
      <c r="J1908" s="198">
        <f t="shared" si="59"/>
        <v>3</v>
      </c>
      <c r="K1908" s="197">
        <v>93.9</v>
      </c>
      <c r="L1908" s="200" t="s">
        <v>1012</v>
      </c>
    </row>
    <row r="1909" spans="1:12" hidden="1">
      <c r="A1909" s="191">
        <v>1908</v>
      </c>
      <c r="B1909" s="192" t="s">
        <v>1604</v>
      </c>
      <c r="C1909" s="193" t="s">
        <v>4677</v>
      </c>
      <c r="D1909" s="193" t="s">
        <v>4678</v>
      </c>
      <c r="E1909" s="193">
        <v>1</v>
      </c>
      <c r="F1909" s="194">
        <v>18.5</v>
      </c>
      <c r="G1909" s="195">
        <v>18.5</v>
      </c>
      <c r="H1909" s="196">
        <f t="shared" si="58"/>
        <v>0</v>
      </c>
      <c r="I1909" s="197">
        <v>0</v>
      </c>
      <c r="J1909" s="198">
        <f t="shared" si="59"/>
        <v>1</v>
      </c>
      <c r="K1909" s="197">
        <v>18.5</v>
      </c>
      <c r="L1909" s="200" t="s">
        <v>1012</v>
      </c>
    </row>
    <row r="1910" spans="1:12" hidden="1">
      <c r="A1910" s="191">
        <v>1909</v>
      </c>
      <c r="B1910" s="192" t="s">
        <v>1607</v>
      </c>
      <c r="C1910" s="193" t="s">
        <v>4679</v>
      </c>
      <c r="D1910" s="193" t="s">
        <v>4680</v>
      </c>
      <c r="E1910" s="193">
        <v>3</v>
      </c>
      <c r="F1910" s="194">
        <v>18.100000000000001</v>
      </c>
      <c r="G1910" s="195">
        <v>54.300000000000004</v>
      </c>
      <c r="H1910" s="196">
        <f t="shared" si="58"/>
        <v>0</v>
      </c>
      <c r="I1910" s="197">
        <v>0</v>
      </c>
      <c r="J1910" s="198">
        <f t="shared" si="59"/>
        <v>3</v>
      </c>
      <c r="K1910" s="197">
        <v>54.300000000000004</v>
      </c>
      <c r="L1910" s="200" t="s">
        <v>1012</v>
      </c>
    </row>
    <row r="1911" spans="1:12" hidden="1">
      <c r="A1911" s="191">
        <v>1910</v>
      </c>
      <c r="B1911" s="192" t="s">
        <v>1610</v>
      </c>
      <c r="C1911" s="193" t="s">
        <v>4681</v>
      </c>
      <c r="D1911" s="193" t="s">
        <v>4682</v>
      </c>
      <c r="E1911" s="193">
        <v>3</v>
      </c>
      <c r="F1911" s="194">
        <v>18.2</v>
      </c>
      <c r="G1911" s="195">
        <v>54.599999999999994</v>
      </c>
      <c r="H1911" s="196">
        <f t="shared" si="58"/>
        <v>0</v>
      </c>
      <c r="I1911" s="197">
        <v>0</v>
      </c>
      <c r="J1911" s="198">
        <f t="shared" si="59"/>
        <v>3</v>
      </c>
      <c r="K1911" s="197">
        <v>54.599999999999994</v>
      </c>
      <c r="L1911" s="200" t="s">
        <v>1012</v>
      </c>
    </row>
    <row r="1912" spans="1:12" hidden="1">
      <c r="A1912" s="191">
        <v>1911</v>
      </c>
      <c r="B1912" s="192" t="s">
        <v>1613</v>
      </c>
      <c r="C1912" s="193" t="s">
        <v>4683</v>
      </c>
      <c r="D1912" s="193" t="s">
        <v>4684</v>
      </c>
      <c r="E1912" s="193">
        <v>1</v>
      </c>
      <c r="F1912" s="194">
        <v>18</v>
      </c>
      <c r="G1912" s="195">
        <v>18</v>
      </c>
      <c r="H1912" s="196">
        <f t="shared" si="58"/>
        <v>0</v>
      </c>
      <c r="I1912" s="197">
        <v>0</v>
      </c>
      <c r="J1912" s="198">
        <f t="shared" si="59"/>
        <v>1</v>
      </c>
      <c r="K1912" s="197">
        <v>18</v>
      </c>
      <c r="L1912" s="200" t="s">
        <v>1012</v>
      </c>
    </row>
    <row r="1913" spans="1:12" hidden="1">
      <c r="A1913" s="191">
        <v>1912</v>
      </c>
      <c r="B1913" s="192" t="s">
        <v>1616</v>
      </c>
      <c r="C1913" s="193" t="s">
        <v>4685</v>
      </c>
      <c r="D1913" s="193" t="s">
        <v>4686</v>
      </c>
      <c r="E1913" s="193">
        <v>1</v>
      </c>
      <c r="F1913" s="194">
        <v>15.3</v>
      </c>
      <c r="G1913" s="195">
        <v>15.3</v>
      </c>
      <c r="H1913" s="196">
        <f t="shared" si="58"/>
        <v>0</v>
      </c>
      <c r="I1913" s="197">
        <v>0</v>
      </c>
      <c r="J1913" s="198">
        <f t="shared" si="59"/>
        <v>1</v>
      </c>
      <c r="K1913" s="197">
        <v>15.3</v>
      </c>
      <c r="L1913" s="200" t="s">
        <v>1012</v>
      </c>
    </row>
    <row r="1914" spans="1:12" hidden="1">
      <c r="A1914" s="191">
        <v>1913</v>
      </c>
      <c r="B1914" s="192" t="s">
        <v>1619</v>
      </c>
      <c r="C1914" s="193" t="s">
        <v>4687</v>
      </c>
      <c r="D1914" s="193" t="s">
        <v>4688</v>
      </c>
      <c r="E1914" s="193">
        <v>1</v>
      </c>
      <c r="F1914" s="194">
        <v>21.3</v>
      </c>
      <c r="G1914" s="195">
        <v>21.3</v>
      </c>
      <c r="H1914" s="196">
        <f t="shared" si="58"/>
        <v>0</v>
      </c>
      <c r="I1914" s="197">
        <v>0</v>
      </c>
      <c r="J1914" s="198">
        <f t="shared" si="59"/>
        <v>1</v>
      </c>
      <c r="K1914" s="197">
        <v>21.3</v>
      </c>
      <c r="L1914" s="200" t="s">
        <v>1012</v>
      </c>
    </row>
    <row r="1915" spans="1:12" hidden="1">
      <c r="A1915" s="191">
        <v>1914</v>
      </c>
      <c r="B1915" s="192" t="s">
        <v>1622</v>
      </c>
      <c r="C1915" s="193" t="s">
        <v>4689</v>
      </c>
      <c r="D1915" s="193" t="s">
        <v>4690</v>
      </c>
      <c r="E1915" s="193">
        <v>1</v>
      </c>
      <c r="F1915" s="194">
        <v>39.200000000000003</v>
      </c>
      <c r="G1915" s="195">
        <v>39.200000000000003</v>
      </c>
      <c r="H1915" s="196">
        <f t="shared" si="58"/>
        <v>0</v>
      </c>
      <c r="I1915" s="197">
        <v>0</v>
      </c>
      <c r="J1915" s="198">
        <f t="shared" si="59"/>
        <v>1</v>
      </c>
      <c r="K1915" s="197">
        <v>39.200000000000003</v>
      </c>
      <c r="L1915" s="200" t="s">
        <v>1012</v>
      </c>
    </row>
    <row r="1916" spans="1:12" hidden="1">
      <c r="A1916" s="191">
        <v>1915</v>
      </c>
      <c r="B1916" s="192" t="s">
        <v>1625</v>
      </c>
      <c r="C1916" s="193" t="s">
        <v>4691</v>
      </c>
      <c r="D1916" s="193" t="s">
        <v>4692</v>
      </c>
      <c r="E1916" s="193">
        <v>2</v>
      </c>
      <c r="F1916" s="194">
        <v>5.0999999999999996</v>
      </c>
      <c r="G1916" s="195">
        <v>10.199999999999999</v>
      </c>
      <c r="H1916" s="196">
        <f t="shared" si="58"/>
        <v>0</v>
      </c>
      <c r="I1916" s="197">
        <v>0</v>
      </c>
      <c r="J1916" s="198">
        <f t="shared" si="59"/>
        <v>2</v>
      </c>
      <c r="K1916" s="197">
        <v>10.199999999999999</v>
      </c>
      <c r="L1916" s="200" t="s">
        <v>1012</v>
      </c>
    </row>
    <row r="1917" spans="1:12" hidden="1">
      <c r="A1917" s="191">
        <v>1916</v>
      </c>
      <c r="B1917" s="192" t="s">
        <v>1628</v>
      </c>
      <c r="C1917" s="193" t="s">
        <v>4693</v>
      </c>
      <c r="D1917" s="193" t="s">
        <v>4694</v>
      </c>
      <c r="E1917" s="193">
        <v>1</v>
      </c>
      <c r="F1917" s="194">
        <v>15</v>
      </c>
      <c r="G1917" s="195">
        <v>15</v>
      </c>
      <c r="H1917" s="196">
        <f t="shared" si="58"/>
        <v>0</v>
      </c>
      <c r="I1917" s="197">
        <v>0</v>
      </c>
      <c r="J1917" s="198">
        <f t="shared" si="59"/>
        <v>1</v>
      </c>
      <c r="K1917" s="197">
        <v>15</v>
      </c>
      <c r="L1917" s="200" t="s">
        <v>1012</v>
      </c>
    </row>
    <row r="1918" spans="1:12" hidden="1">
      <c r="A1918" s="191">
        <v>1917</v>
      </c>
      <c r="B1918" s="192" t="s">
        <v>1631</v>
      </c>
      <c r="C1918" s="193" t="s">
        <v>4695</v>
      </c>
      <c r="D1918" s="193" t="s">
        <v>4696</v>
      </c>
      <c r="E1918" s="193">
        <v>1</v>
      </c>
      <c r="F1918" s="194">
        <v>15</v>
      </c>
      <c r="G1918" s="195">
        <v>15</v>
      </c>
      <c r="H1918" s="196">
        <f t="shared" si="58"/>
        <v>0</v>
      </c>
      <c r="I1918" s="197">
        <v>0</v>
      </c>
      <c r="J1918" s="198">
        <f t="shared" si="59"/>
        <v>1</v>
      </c>
      <c r="K1918" s="197">
        <v>15</v>
      </c>
      <c r="L1918" s="200" t="s">
        <v>1012</v>
      </c>
    </row>
    <row r="1919" spans="1:12" hidden="1">
      <c r="A1919" s="191">
        <v>1918</v>
      </c>
      <c r="B1919" s="192" t="s">
        <v>1634</v>
      </c>
      <c r="C1919" s="193" t="s">
        <v>4697</v>
      </c>
      <c r="D1919" s="193" t="s">
        <v>4698</v>
      </c>
      <c r="E1919" s="193">
        <v>1</v>
      </c>
      <c r="F1919" s="194">
        <v>13.6</v>
      </c>
      <c r="G1919" s="195">
        <v>13.6</v>
      </c>
      <c r="H1919" s="196">
        <f t="shared" si="58"/>
        <v>0</v>
      </c>
      <c r="I1919" s="197">
        <v>0</v>
      </c>
      <c r="J1919" s="198">
        <f t="shared" si="59"/>
        <v>1</v>
      </c>
      <c r="K1919" s="197">
        <v>13.6</v>
      </c>
      <c r="L1919" s="200" t="s">
        <v>1012</v>
      </c>
    </row>
    <row r="1920" spans="1:12" hidden="1">
      <c r="A1920" s="191">
        <v>1919</v>
      </c>
      <c r="B1920" s="192" t="s">
        <v>1637</v>
      </c>
      <c r="C1920" s="193" t="s">
        <v>4699</v>
      </c>
      <c r="D1920" s="193" t="s">
        <v>4700</v>
      </c>
      <c r="E1920" s="193">
        <v>2</v>
      </c>
      <c r="F1920" s="194">
        <v>29.9</v>
      </c>
      <c r="G1920" s="195">
        <v>59.8</v>
      </c>
      <c r="H1920" s="196">
        <f t="shared" si="58"/>
        <v>0</v>
      </c>
      <c r="I1920" s="197">
        <v>0</v>
      </c>
      <c r="J1920" s="198">
        <f t="shared" si="59"/>
        <v>2</v>
      </c>
      <c r="K1920" s="197">
        <v>59.8</v>
      </c>
      <c r="L1920" s="200" t="s">
        <v>1012</v>
      </c>
    </row>
    <row r="1921" spans="1:12" hidden="1">
      <c r="A1921" s="191">
        <v>1920</v>
      </c>
      <c r="B1921" s="192" t="s">
        <v>1640</v>
      </c>
      <c r="C1921" s="193" t="s">
        <v>4701</v>
      </c>
      <c r="D1921" s="193" t="s">
        <v>4702</v>
      </c>
      <c r="E1921" s="193">
        <v>12</v>
      </c>
      <c r="F1921" s="194">
        <v>33.9</v>
      </c>
      <c r="G1921" s="195">
        <v>406.79999999999995</v>
      </c>
      <c r="H1921" s="196">
        <f t="shared" si="58"/>
        <v>0</v>
      </c>
      <c r="I1921" s="197">
        <v>0</v>
      </c>
      <c r="J1921" s="198">
        <f t="shared" si="59"/>
        <v>12</v>
      </c>
      <c r="K1921" s="197">
        <v>406.79999999999995</v>
      </c>
      <c r="L1921" s="200" t="s">
        <v>1012</v>
      </c>
    </row>
    <row r="1922" spans="1:12" hidden="1">
      <c r="A1922" s="191">
        <v>1921</v>
      </c>
      <c r="B1922" s="192" t="s">
        <v>1643</v>
      </c>
      <c r="C1922" s="193" t="s">
        <v>4703</v>
      </c>
      <c r="D1922" s="193" t="s">
        <v>4704</v>
      </c>
      <c r="E1922" s="193">
        <v>4</v>
      </c>
      <c r="F1922" s="194">
        <v>31.5</v>
      </c>
      <c r="G1922" s="195">
        <v>126</v>
      </c>
      <c r="H1922" s="196">
        <f t="shared" si="58"/>
        <v>0</v>
      </c>
      <c r="I1922" s="197">
        <v>0</v>
      </c>
      <c r="J1922" s="198">
        <f t="shared" si="59"/>
        <v>4</v>
      </c>
      <c r="K1922" s="197">
        <v>126</v>
      </c>
      <c r="L1922" s="200" t="s">
        <v>1012</v>
      </c>
    </row>
    <row r="1923" spans="1:12" hidden="1">
      <c r="A1923" s="191">
        <v>1922</v>
      </c>
      <c r="B1923" s="192" t="s">
        <v>1646</v>
      </c>
      <c r="C1923" s="193" t="s">
        <v>4705</v>
      </c>
      <c r="D1923" s="193" t="s">
        <v>4706</v>
      </c>
      <c r="E1923" s="193">
        <v>1</v>
      </c>
      <c r="F1923" s="194">
        <v>5.0999999999999996</v>
      </c>
      <c r="G1923" s="195">
        <v>5.0999999999999996</v>
      </c>
      <c r="H1923" s="196">
        <f t="shared" ref="H1923:H1986" si="60">I1923/F1923</f>
        <v>0</v>
      </c>
      <c r="I1923" s="197">
        <v>0</v>
      </c>
      <c r="J1923" s="198">
        <f t="shared" ref="J1923:J1986" si="61">K1923/F1923</f>
        <v>1</v>
      </c>
      <c r="K1923" s="197">
        <v>5.0999999999999996</v>
      </c>
      <c r="L1923" s="200" t="s">
        <v>1012</v>
      </c>
    </row>
    <row r="1924" spans="1:12" hidden="1">
      <c r="A1924" s="191">
        <v>1923</v>
      </c>
      <c r="B1924" s="192" t="s">
        <v>1649</v>
      </c>
      <c r="C1924" s="193" t="s">
        <v>4707</v>
      </c>
      <c r="D1924" s="193" t="s">
        <v>4708</v>
      </c>
      <c r="E1924" s="193">
        <v>2</v>
      </c>
      <c r="F1924" s="194">
        <v>16.899999999999999</v>
      </c>
      <c r="G1924" s="195">
        <v>33.799999999999997</v>
      </c>
      <c r="H1924" s="196">
        <f t="shared" si="60"/>
        <v>0</v>
      </c>
      <c r="I1924" s="197">
        <v>0</v>
      </c>
      <c r="J1924" s="198">
        <f t="shared" si="61"/>
        <v>2</v>
      </c>
      <c r="K1924" s="197">
        <v>33.799999999999997</v>
      </c>
      <c r="L1924" s="200" t="s">
        <v>1012</v>
      </c>
    </row>
    <row r="1925" spans="1:12" hidden="1">
      <c r="A1925" s="191">
        <v>1924</v>
      </c>
      <c r="B1925" s="192" t="s">
        <v>1652</v>
      </c>
      <c r="C1925" s="193" t="s">
        <v>4709</v>
      </c>
      <c r="D1925" s="193" t="s">
        <v>4710</v>
      </c>
      <c r="E1925" s="193">
        <v>1</v>
      </c>
      <c r="F1925" s="194">
        <v>5.0999999999999996</v>
      </c>
      <c r="G1925" s="195">
        <v>5.0999999999999996</v>
      </c>
      <c r="H1925" s="196">
        <f t="shared" si="60"/>
        <v>0</v>
      </c>
      <c r="I1925" s="197">
        <v>0</v>
      </c>
      <c r="J1925" s="198">
        <f t="shared" si="61"/>
        <v>1</v>
      </c>
      <c r="K1925" s="197">
        <v>5.0999999999999996</v>
      </c>
      <c r="L1925" s="200" t="s">
        <v>1012</v>
      </c>
    </row>
    <row r="1926" spans="1:12" hidden="1">
      <c r="A1926" s="191">
        <v>1925</v>
      </c>
      <c r="B1926" s="192" t="s">
        <v>1655</v>
      </c>
      <c r="C1926" s="193" t="s">
        <v>4711</v>
      </c>
      <c r="D1926" s="193" t="s">
        <v>4712</v>
      </c>
      <c r="E1926" s="193">
        <v>2</v>
      </c>
      <c r="F1926" s="194">
        <v>17.399999999999999</v>
      </c>
      <c r="G1926" s="195">
        <v>34.799999999999997</v>
      </c>
      <c r="H1926" s="196">
        <f t="shared" si="60"/>
        <v>0</v>
      </c>
      <c r="I1926" s="197">
        <v>0</v>
      </c>
      <c r="J1926" s="198">
        <f t="shared" si="61"/>
        <v>2</v>
      </c>
      <c r="K1926" s="197">
        <v>34.799999999999997</v>
      </c>
      <c r="L1926" s="200" t="s">
        <v>1012</v>
      </c>
    </row>
    <row r="1927" spans="1:12" hidden="1">
      <c r="A1927" s="191">
        <v>1926</v>
      </c>
      <c r="B1927" s="192" t="s">
        <v>1658</v>
      </c>
      <c r="C1927" s="193" t="s">
        <v>4713</v>
      </c>
      <c r="D1927" s="193" t="s">
        <v>4714</v>
      </c>
      <c r="E1927" s="193">
        <v>2</v>
      </c>
      <c r="F1927" s="194">
        <v>36.700000000000003</v>
      </c>
      <c r="G1927" s="195">
        <v>73.400000000000006</v>
      </c>
      <c r="H1927" s="196">
        <f t="shared" si="60"/>
        <v>0</v>
      </c>
      <c r="I1927" s="197">
        <v>0</v>
      </c>
      <c r="J1927" s="198">
        <f t="shared" si="61"/>
        <v>2</v>
      </c>
      <c r="K1927" s="197">
        <v>73.400000000000006</v>
      </c>
      <c r="L1927" s="200" t="s">
        <v>1012</v>
      </c>
    </row>
    <row r="1928" spans="1:12" hidden="1">
      <c r="A1928" s="191">
        <v>1927</v>
      </c>
      <c r="B1928" s="192" t="s">
        <v>1661</v>
      </c>
      <c r="C1928" s="193" t="s">
        <v>4715</v>
      </c>
      <c r="D1928" s="193" t="s">
        <v>4716</v>
      </c>
      <c r="E1928" s="193">
        <v>1</v>
      </c>
      <c r="F1928" s="194">
        <v>19.899999999999999</v>
      </c>
      <c r="G1928" s="195">
        <v>19.899999999999999</v>
      </c>
      <c r="H1928" s="196">
        <f t="shared" si="60"/>
        <v>0</v>
      </c>
      <c r="I1928" s="197">
        <v>0</v>
      </c>
      <c r="J1928" s="198">
        <f t="shared" si="61"/>
        <v>1</v>
      </c>
      <c r="K1928" s="197">
        <v>19.899999999999999</v>
      </c>
      <c r="L1928" s="200" t="s">
        <v>1012</v>
      </c>
    </row>
    <row r="1929" spans="1:12" hidden="1">
      <c r="A1929" s="191">
        <v>1928</v>
      </c>
      <c r="B1929" s="192" t="s">
        <v>1664</v>
      </c>
      <c r="C1929" s="193" t="s">
        <v>4717</v>
      </c>
      <c r="D1929" s="193" t="s">
        <v>4718</v>
      </c>
      <c r="E1929" s="193">
        <v>1</v>
      </c>
      <c r="F1929" s="194">
        <v>6.3</v>
      </c>
      <c r="G1929" s="195">
        <v>6.3</v>
      </c>
      <c r="H1929" s="196">
        <f t="shared" si="60"/>
        <v>0</v>
      </c>
      <c r="I1929" s="197">
        <v>0</v>
      </c>
      <c r="J1929" s="198">
        <f t="shared" si="61"/>
        <v>1</v>
      </c>
      <c r="K1929" s="197">
        <v>6.3</v>
      </c>
      <c r="L1929" s="200" t="s">
        <v>1012</v>
      </c>
    </row>
    <row r="1930" spans="1:12" hidden="1">
      <c r="A1930" s="191">
        <v>1929</v>
      </c>
      <c r="B1930" s="192" t="s">
        <v>1667</v>
      </c>
      <c r="C1930" s="193" t="s">
        <v>4719</v>
      </c>
      <c r="D1930" s="193" t="s">
        <v>4720</v>
      </c>
      <c r="E1930" s="193">
        <v>2</v>
      </c>
      <c r="F1930" s="194">
        <v>22.7</v>
      </c>
      <c r="G1930" s="195">
        <v>45.4</v>
      </c>
      <c r="H1930" s="196">
        <f t="shared" si="60"/>
        <v>0</v>
      </c>
      <c r="I1930" s="197">
        <v>0</v>
      </c>
      <c r="J1930" s="198">
        <f t="shared" si="61"/>
        <v>2</v>
      </c>
      <c r="K1930" s="197">
        <v>45.4</v>
      </c>
      <c r="L1930" s="200" t="s">
        <v>1012</v>
      </c>
    </row>
    <row r="1931" spans="1:12" hidden="1">
      <c r="A1931" s="191">
        <v>1930</v>
      </c>
      <c r="B1931" s="192" t="s">
        <v>1670</v>
      </c>
      <c r="C1931" s="193" t="s">
        <v>4721</v>
      </c>
      <c r="D1931" s="193" t="s">
        <v>4722</v>
      </c>
      <c r="E1931" s="193">
        <v>2</v>
      </c>
      <c r="F1931" s="194">
        <v>22.7</v>
      </c>
      <c r="G1931" s="195">
        <v>45.4</v>
      </c>
      <c r="H1931" s="196">
        <f t="shared" si="60"/>
        <v>0</v>
      </c>
      <c r="I1931" s="197">
        <v>0</v>
      </c>
      <c r="J1931" s="198">
        <f t="shared" si="61"/>
        <v>2</v>
      </c>
      <c r="K1931" s="197">
        <v>45.4</v>
      </c>
      <c r="L1931" s="200" t="s">
        <v>1012</v>
      </c>
    </row>
    <row r="1932" spans="1:12" hidden="1">
      <c r="A1932" s="191">
        <v>1931</v>
      </c>
      <c r="B1932" s="192" t="s">
        <v>1673</v>
      </c>
      <c r="C1932" s="193" t="s">
        <v>4723</v>
      </c>
      <c r="D1932" s="193" t="s">
        <v>4724</v>
      </c>
      <c r="E1932" s="193">
        <v>2</v>
      </c>
      <c r="F1932" s="194">
        <v>16.600000000000001</v>
      </c>
      <c r="G1932" s="195">
        <v>33.200000000000003</v>
      </c>
      <c r="H1932" s="196">
        <f t="shared" si="60"/>
        <v>0</v>
      </c>
      <c r="I1932" s="197">
        <v>0</v>
      </c>
      <c r="J1932" s="198">
        <f t="shared" si="61"/>
        <v>2</v>
      </c>
      <c r="K1932" s="197">
        <v>33.200000000000003</v>
      </c>
      <c r="L1932" s="200" t="s">
        <v>1012</v>
      </c>
    </row>
    <row r="1933" spans="1:12" hidden="1">
      <c r="A1933" s="191">
        <v>1932</v>
      </c>
      <c r="B1933" s="192" t="s">
        <v>1676</v>
      </c>
      <c r="C1933" s="193" t="s">
        <v>4725</v>
      </c>
      <c r="D1933" s="193" t="s">
        <v>4726</v>
      </c>
      <c r="E1933" s="193">
        <v>1</v>
      </c>
      <c r="F1933" s="194">
        <v>16.600000000000001</v>
      </c>
      <c r="G1933" s="195">
        <v>16.600000000000001</v>
      </c>
      <c r="H1933" s="196">
        <f t="shared" si="60"/>
        <v>0</v>
      </c>
      <c r="I1933" s="197">
        <v>0</v>
      </c>
      <c r="J1933" s="198">
        <f t="shared" si="61"/>
        <v>1</v>
      </c>
      <c r="K1933" s="197">
        <v>16.600000000000001</v>
      </c>
      <c r="L1933" s="200" t="s">
        <v>1012</v>
      </c>
    </row>
    <row r="1934" spans="1:12" hidden="1">
      <c r="A1934" s="191">
        <v>1933</v>
      </c>
      <c r="B1934" s="192" t="s">
        <v>1679</v>
      </c>
      <c r="C1934" s="193" t="s">
        <v>4727</v>
      </c>
      <c r="D1934" s="193" t="s">
        <v>4728</v>
      </c>
      <c r="E1934" s="193">
        <v>1</v>
      </c>
      <c r="F1934" s="194">
        <v>6.2</v>
      </c>
      <c r="G1934" s="195">
        <v>6.2</v>
      </c>
      <c r="H1934" s="196">
        <f t="shared" si="60"/>
        <v>0</v>
      </c>
      <c r="I1934" s="197">
        <v>0</v>
      </c>
      <c r="J1934" s="198">
        <f t="shared" si="61"/>
        <v>1</v>
      </c>
      <c r="K1934" s="197">
        <v>6.2</v>
      </c>
      <c r="L1934" s="200" t="s">
        <v>1012</v>
      </c>
    </row>
    <row r="1935" spans="1:12" hidden="1">
      <c r="A1935" s="191">
        <v>1934</v>
      </c>
      <c r="B1935" s="192" t="s">
        <v>1682</v>
      </c>
      <c r="C1935" s="193" t="s">
        <v>4729</v>
      </c>
      <c r="D1935" s="193" t="s">
        <v>4730</v>
      </c>
      <c r="E1935" s="193">
        <v>1</v>
      </c>
      <c r="F1935" s="194">
        <v>6.2</v>
      </c>
      <c r="G1935" s="195">
        <v>6.2</v>
      </c>
      <c r="H1935" s="196">
        <f t="shared" si="60"/>
        <v>0</v>
      </c>
      <c r="I1935" s="197">
        <v>0</v>
      </c>
      <c r="J1935" s="198">
        <f t="shared" si="61"/>
        <v>1</v>
      </c>
      <c r="K1935" s="197">
        <v>6.2</v>
      </c>
      <c r="L1935" s="200" t="s">
        <v>1012</v>
      </c>
    </row>
    <row r="1936" spans="1:12" hidden="1">
      <c r="A1936" s="191">
        <v>1935</v>
      </c>
      <c r="B1936" s="192" t="s">
        <v>1685</v>
      </c>
      <c r="C1936" s="193" t="s">
        <v>4731</v>
      </c>
      <c r="D1936" s="193" t="s">
        <v>4732</v>
      </c>
      <c r="E1936" s="193">
        <v>1</v>
      </c>
      <c r="F1936" s="194">
        <v>16.899999999999999</v>
      </c>
      <c r="G1936" s="195">
        <v>16.899999999999999</v>
      </c>
      <c r="H1936" s="196">
        <f t="shared" si="60"/>
        <v>0</v>
      </c>
      <c r="I1936" s="197">
        <v>0</v>
      </c>
      <c r="J1936" s="198">
        <f t="shared" si="61"/>
        <v>1</v>
      </c>
      <c r="K1936" s="197">
        <v>16.899999999999999</v>
      </c>
      <c r="L1936" s="200" t="s">
        <v>1012</v>
      </c>
    </row>
    <row r="1937" spans="1:12" hidden="1">
      <c r="A1937" s="191">
        <v>1936</v>
      </c>
      <c r="B1937" s="192" t="s">
        <v>1688</v>
      </c>
      <c r="C1937" s="193" t="s">
        <v>4733</v>
      </c>
      <c r="D1937" s="193" t="s">
        <v>4734</v>
      </c>
      <c r="E1937" s="193">
        <v>2</v>
      </c>
      <c r="F1937" s="194">
        <v>28.2</v>
      </c>
      <c r="G1937" s="195">
        <v>56.4</v>
      </c>
      <c r="H1937" s="196">
        <f t="shared" si="60"/>
        <v>0</v>
      </c>
      <c r="I1937" s="197">
        <v>0</v>
      </c>
      <c r="J1937" s="198">
        <f t="shared" si="61"/>
        <v>2</v>
      </c>
      <c r="K1937" s="197">
        <v>56.4</v>
      </c>
      <c r="L1937" s="200" t="s">
        <v>1012</v>
      </c>
    </row>
    <row r="1938" spans="1:12" hidden="1">
      <c r="A1938" s="191">
        <v>1937</v>
      </c>
      <c r="B1938" s="192" t="s">
        <v>1691</v>
      </c>
      <c r="C1938" s="193" t="s">
        <v>4735</v>
      </c>
      <c r="D1938" s="193" t="s">
        <v>4736</v>
      </c>
      <c r="E1938" s="193">
        <v>2</v>
      </c>
      <c r="F1938" s="194">
        <v>31.2</v>
      </c>
      <c r="G1938" s="195">
        <v>62.4</v>
      </c>
      <c r="H1938" s="196">
        <f t="shared" si="60"/>
        <v>0</v>
      </c>
      <c r="I1938" s="197">
        <v>0</v>
      </c>
      <c r="J1938" s="198">
        <f t="shared" si="61"/>
        <v>2</v>
      </c>
      <c r="K1938" s="197">
        <v>62.4</v>
      </c>
      <c r="L1938" s="200" t="s">
        <v>1012</v>
      </c>
    </row>
    <row r="1939" spans="1:12" hidden="1">
      <c r="A1939" s="191">
        <v>1938</v>
      </c>
      <c r="B1939" s="192" t="s">
        <v>1694</v>
      </c>
      <c r="C1939" s="193" t="s">
        <v>4737</v>
      </c>
      <c r="D1939" s="193" t="s">
        <v>4738</v>
      </c>
      <c r="E1939" s="193">
        <v>2</v>
      </c>
      <c r="F1939" s="194">
        <v>31.2</v>
      </c>
      <c r="G1939" s="195">
        <v>62.4</v>
      </c>
      <c r="H1939" s="196">
        <f t="shared" si="60"/>
        <v>0</v>
      </c>
      <c r="I1939" s="197">
        <v>0</v>
      </c>
      <c r="J1939" s="198">
        <f t="shared" si="61"/>
        <v>2</v>
      </c>
      <c r="K1939" s="197">
        <v>62.4</v>
      </c>
      <c r="L1939" s="200" t="s">
        <v>1012</v>
      </c>
    </row>
    <row r="1940" spans="1:12" hidden="1">
      <c r="A1940" s="191">
        <v>1939</v>
      </c>
      <c r="B1940" s="192" t="s">
        <v>1697</v>
      </c>
      <c r="C1940" s="193" t="s">
        <v>4739</v>
      </c>
      <c r="D1940" s="193" t="s">
        <v>4740</v>
      </c>
      <c r="E1940" s="193">
        <v>1</v>
      </c>
      <c r="F1940" s="194">
        <v>25.1</v>
      </c>
      <c r="G1940" s="195">
        <v>25.1</v>
      </c>
      <c r="H1940" s="196">
        <f t="shared" si="60"/>
        <v>0</v>
      </c>
      <c r="I1940" s="197">
        <v>0</v>
      </c>
      <c r="J1940" s="198">
        <f t="shared" si="61"/>
        <v>1</v>
      </c>
      <c r="K1940" s="197">
        <v>25.1</v>
      </c>
      <c r="L1940" s="200" t="s">
        <v>1012</v>
      </c>
    </row>
    <row r="1941" spans="1:12" hidden="1">
      <c r="A1941" s="191">
        <v>1940</v>
      </c>
      <c r="B1941" s="192" t="s">
        <v>1700</v>
      </c>
      <c r="C1941" s="193" t="s">
        <v>4741</v>
      </c>
      <c r="D1941" s="193" t="s">
        <v>4742</v>
      </c>
      <c r="E1941" s="193">
        <v>1</v>
      </c>
      <c r="F1941" s="194">
        <v>25.1</v>
      </c>
      <c r="G1941" s="195">
        <v>25.1</v>
      </c>
      <c r="H1941" s="196">
        <f t="shared" si="60"/>
        <v>0</v>
      </c>
      <c r="I1941" s="197">
        <v>0</v>
      </c>
      <c r="J1941" s="198">
        <f t="shared" si="61"/>
        <v>1</v>
      </c>
      <c r="K1941" s="197">
        <v>25.1</v>
      </c>
      <c r="L1941" s="200" t="s">
        <v>1012</v>
      </c>
    </row>
    <row r="1942" spans="1:12" hidden="1">
      <c r="A1942" s="191">
        <v>1941</v>
      </c>
      <c r="B1942" s="192" t="s">
        <v>1703</v>
      </c>
      <c r="C1942" s="193" t="s">
        <v>4743</v>
      </c>
      <c r="D1942" s="193" t="s">
        <v>4744</v>
      </c>
      <c r="E1942" s="193">
        <v>1</v>
      </c>
      <c r="F1942" s="194">
        <v>25.1</v>
      </c>
      <c r="G1942" s="195">
        <v>25.1</v>
      </c>
      <c r="H1942" s="196">
        <f t="shared" si="60"/>
        <v>0</v>
      </c>
      <c r="I1942" s="197">
        <v>0</v>
      </c>
      <c r="J1942" s="198">
        <f t="shared" si="61"/>
        <v>1</v>
      </c>
      <c r="K1942" s="197">
        <v>25.1</v>
      </c>
      <c r="L1942" s="200" t="s">
        <v>1012</v>
      </c>
    </row>
    <row r="1943" spans="1:12" hidden="1">
      <c r="A1943" s="191">
        <v>1942</v>
      </c>
      <c r="B1943" s="192" t="s">
        <v>1706</v>
      </c>
      <c r="C1943" s="193" t="s">
        <v>4745</v>
      </c>
      <c r="D1943" s="193" t="s">
        <v>4746</v>
      </c>
      <c r="E1943" s="193">
        <v>1</v>
      </c>
      <c r="F1943" s="194">
        <v>25.1</v>
      </c>
      <c r="G1943" s="195">
        <v>25.1</v>
      </c>
      <c r="H1943" s="196">
        <f t="shared" si="60"/>
        <v>0</v>
      </c>
      <c r="I1943" s="197">
        <v>0</v>
      </c>
      <c r="J1943" s="198">
        <f t="shared" si="61"/>
        <v>1</v>
      </c>
      <c r="K1943" s="197">
        <v>25.1</v>
      </c>
      <c r="L1943" s="200" t="s">
        <v>1012</v>
      </c>
    </row>
    <row r="1944" spans="1:12" hidden="1">
      <c r="A1944" s="191">
        <v>1943</v>
      </c>
      <c r="B1944" s="192" t="s">
        <v>1709</v>
      </c>
      <c r="C1944" s="193" t="s">
        <v>4747</v>
      </c>
      <c r="D1944" s="193" t="s">
        <v>4748</v>
      </c>
      <c r="E1944" s="193">
        <v>50</v>
      </c>
      <c r="F1944" s="194">
        <v>24.3</v>
      </c>
      <c r="G1944" s="195">
        <v>1215</v>
      </c>
      <c r="H1944" s="196">
        <f t="shared" si="60"/>
        <v>0</v>
      </c>
      <c r="I1944" s="197">
        <v>0</v>
      </c>
      <c r="J1944" s="198">
        <f t="shared" si="61"/>
        <v>50</v>
      </c>
      <c r="K1944" s="197">
        <v>1215</v>
      </c>
      <c r="L1944" s="200" t="s">
        <v>1012</v>
      </c>
    </row>
    <row r="1945" spans="1:12" hidden="1">
      <c r="A1945" s="191">
        <v>1944</v>
      </c>
      <c r="B1945" s="192" t="s">
        <v>364</v>
      </c>
      <c r="C1945" s="193" t="s">
        <v>4749</v>
      </c>
      <c r="D1945" s="193" t="s">
        <v>4750</v>
      </c>
      <c r="E1945" s="193">
        <v>2</v>
      </c>
      <c r="F1945" s="194">
        <v>8.1999999999999993</v>
      </c>
      <c r="G1945" s="195">
        <v>16.399999999999999</v>
      </c>
      <c r="H1945" s="196">
        <f t="shared" si="60"/>
        <v>0</v>
      </c>
      <c r="I1945" s="197">
        <v>0</v>
      </c>
      <c r="J1945" s="198">
        <f t="shared" si="61"/>
        <v>2</v>
      </c>
      <c r="K1945" s="197">
        <v>16.399999999999999</v>
      </c>
      <c r="L1945" s="200" t="s">
        <v>1012</v>
      </c>
    </row>
    <row r="1946" spans="1:12" hidden="1">
      <c r="A1946" s="191">
        <v>1945</v>
      </c>
      <c r="B1946" s="192" t="s">
        <v>472</v>
      </c>
      <c r="C1946" s="193" t="s">
        <v>4751</v>
      </c>
      <c r="D1946" s="193" t="s">
        <v>4752</v>
      </c>
      <c r="E1946" s="193">
        <v>1</v>
      </c>
      <c r="F1946" s="194">
        <v>16.8</v>
      </c>
      <c r="G1946" s="195">
        <v>16.8</v>
      </c>
      <c r="H1946" s="196">
        <f t="shared" si="60"/>
        <v>0</v>
      </c>
      <c r="I1946" s="197">
        <v>0</v>
      </c>
      <c r="J1946" s="198">
        <f t="shared" si="61"/>
        <v>1</v>
      </c>
      <c r="K1946" s="197">
        <v>16.8</v>
      </c>
      <c r="L1946" s="200" t="s">
        <v>757</v>
      </c>
    </row>
    <row r="1947" spans="1:12" hidden="1">
      <c r="A1947" s="191">
        <v>1946</v>
      </c>
      <c r="B1947" s="192" t="s">
        <v>475</v>
      </c>
      <c r="C1947" s="193" t="s">
        <v>4753</v>
      </c>
      <c r="D1947" s="193" t="s">
        <v>4754</v>
      </c>
      <c r="E1947" s="193">
        <v>5</v>
      </c>
      <c r="F1947" s="194">
        <v>16.8</v>
      </c>
      <c r="G1947" s="195">
        <v>84</v>
      </c>
      <c r="H1947" s="196">
        <f t="shared" si="60"/>
        <v>0</v>
      </c>
      <c r="I1947" s="197">
        <v>0</v>
      </c>
      <c r="J1947" s="198">
        <f t="shared" si="61"/>
        <v>5</v>
      </c>
      <c r="K1947" s="197">
        <v>84</v>
      </c>
      <c r="L1947" s="200" t="s">
        <v>757</v>
      </c>
    </row>
    <row r="1948" spans="1:12" hidden="1">
      <c r="A1948" s="191">
        <v>1947</v>
      </c>
      <c r="B1948" s="192" t="s">
        <v>184</v>
      </c>
      <c r="C1948" s="193" t="s">
        <v>4755</v>
      </c>
      <c r="D1948" s="193" t="s">
        <v>4756</v>
      </c>
      <c r="E1948" s="193">
        <v>1</v>
      </c>
      <c r="F1948" s="194">
        <v>16.5</v>
      </c>
      <c r="G1948" s="195">
        <v>16.5</v>
      </c>
      <c r="H1948" s="196">
        <f t="shared" si="60"/>
        <v>0</v>
      </c>
      <c r="I1948" s="197">
        <v>0</v>
      </c>
      <c r="J1948" s="198">
        <f t="shared" si="61"/>
        <v>1</v>
      </c>
      <c r="K1948" s="197">
        <v>16.5</v>
      </c>
      <c r="L1948" s="200" t="s">
        <v>757</v>
      </c>
    </row>
    <row r="1949" spans="1:12" hidden="1">
      <c r="A1949" s="191">
        <v>1948</v>
      </c>
      <c r="B1949" s="192" t="s">
        <v>1718</v>
      </c>
      <c r="C1949" s="193" t="s">
        <v>4757</v>
      </c>
      <c r="D1949" s="193" t="s">
        <v>4758</v>
      </c>
      <c r="E1949" s="193">
        <v>1</v>
      </c>
      <c r="F1949" s="194">
        <v>104.4</v>
      </c>
      <c r="G1949" s="195">
        <v>104.4</v>
      </c>
      <c r="H1949" s="196">
        <f t="shared" si="60"/>
        <v>0</v>
      </c>
      <c r="I1949" s="197">
        <v>0</v>
      </c>
      <c r="J1949" s="198">
        <f t="shared" si="61"/>
        <v>1</v>
      </c>
      <c r="K1949" s="197">
        <v>104.4</v>
      </c>
      <c r="L1949" s="200" t="s">
        <v>757</v>
      </c>
    </row>
    <row r="1950" spans="1:12" hidden="1">
      <c r="A1950" s="191">
        <v>1949</v>
      </c>
      <c r="B1950" s="192" t="s">
        <v>187</v>
      </c>
      <c r="C1950" s="193" t="s">
        <v>4759</v>
      </c>
      <c r="D1950" s="193" t="s">
        <v>4760</v>
      </c>
      <c r="E1950" s="193">
        <v>5</v>
      </c>
      <c r="F1950" s="194">
        <v>104.4</v>
      </c>
      <c r="G1950" s="195">
        <v>522</v>
      </c>
      <c r="H1950" s="196">
        <f t="shared" si="60"/>
        <v>0</v>
      </c>
      <c r="I1950" s="197">
        <v>0</v>
      </c>
      <c r="J1950" s="198">
        <f t="shared" si="61"/>
        <v>5</v>
      </c>
      <c r="K1950" s="197">
        <v>522</v>
      </c>
      <c r="L1950" s="200" t="s">
        <v>757</v>
      </c>
    </row>
    <row r="1951" spans="1:12" hidden="1">
      <c r="A1951" s="191">
        <v>1950</v>
      </c>
      <c r="B1951" s="192" t="s">
        <v>1721</v>
      </c>
      <c r="C1951" s="193" t="s">
        <v>4761</v>
      </c>
      <c r="D1951" s="193" t="s">
        <v>4762</v>
      </c>
      <c r="E1951" s="193">
        <v>12</v>
      </c>
      <c r="F1951" s="194">
        <v>104.8</v>
      </c>
      <c r="G1951" s="195">
        <v>1257.5999999999999</v>
      </c>
      <c r="H1951" s="196">
        <f t="shared" si="60"/>
        <v>0</v>
      </c>
      <c r="I1951" s="197">
        <v>0</v>
      </c>
      <c r="J1951" s="198">
        <f t="shared" si="61"/>
        <v>12</v>
      </c>
      <c r="K1951" s="197">
        <v>1257.5999999999999</v>
      </c>
      <c r="L1951" s="200" t="s">
        <v>757</v>
      </c>
    </row>
    <row r="1952" spans="1:12" hidden="1">
      <c r="A1952" s="191">
        <v>1951</v>
      </c>
      <c r="B1952" s="192" t="s">
        <v>190</v>
      </c>
      <c r="C1952" s="193" t="s">
        <v>4763</v>
      </c>
      <c r="D1952" s="193" t="s">
        <v>4764</v>
      </c>
      <c r="E1952" s="193">
        <v>66</v>
      </c>
      <c r="F1952" s="194">
        <v>104</v>
      </c>
      <c r="G1952" s="195">
        <v>6864</v>
      </c>
      <c r="H1952" s="196">
        <f t="shared" si="60"/>
        <v>0</v>
      </c>
      <c r="I1952" s="197">
        <v>0</v>
      </c>
      <c r="J1952" s="198">
        <f t="shared" si="61"/>
        <v>66</v>
      </c>
      <c r="K1952" s="197">
        <v>6864</v>
      </c>
      <c r="L1952" s="200" t="s">
        <v>757</v>
      </c>
    </row>
    <row r="1953" spans="1:12" hidden="1">
      <c r="A1953" s="191">
        <v>1952</v>
      </c>
      <c r="B1953" s="192" t="s">
        <v>1724</v>
      </c>
      <c r="C1953" s="193" t="s">
        <v>4765</v>
      </c>
      <c r="D1953" s="193" t="s">
        <v>4766</v>
      </c>
      <c r="E1953" s="193">
        <v>1</v>
      </c>
      <c r="F1953" s="194">
        <v>87.8</v>
      </c>
      <c r="G1953" s="195">
        <v>87.8</v>
      </c>
      <c r="H1953" s="196">
        <f t="shared" si="60"/>
        <v>0</v>
      </c>
      <c r="I1953" s="197">
        <v>0</v>
      </c>
      <c r="J1953" s="198">
        <f t="shared" si="61"/>
        <v>1</v>
      </c>
      <c r="K1953" s="197">
        <v>87.8</v>
      </c>
      <c r="L1953" s="200" t="s">
        <v>757</v>
      </c>
    </row>
    <row r="1954" spans="1:12" hidden="1">
      <c r="A1954" s="191">
        <v>1953</v>
      </c>
      <c r="B1954" s="192" t="s">
        <v>1727</v>
      </c>
      <c r="C1954" s="193" t="s">
        <v>4767</v>
      </c>
      <c r="D1954" s="193" t="s">
        <v>4768</v>
      </c>
      <c r="E1954" s="193">
        <v>1</v>
      </c>
      <c r="F1954" s="194">
        <v>87.5</v>
      </c>
      <c r="G1954" s="195">
        <v>87.5</v>
      </c>
      <c r="H1954" s="196">
        <f t="shared" si="60"/>
        <v>0</v>
      </c>
      <c r="I1954" s="197">
        <v>0</v>
      </c>
      <c r="J1954" s="198">
        <f t="shared" si="61"/>
        <v>1</v>
      </c>
      <c r="K1954" s="197">
        <v>87.5</v>
      </c>
      <c r="L1954" s="200" t="s">
        <v>757</v>
      </c>
    </row>
    <row r="1955" spans="1:12" hidden="1">
      <c r="A1955" s="191">
        <v>1954</v>
      </c>
      <c r="B1955" s="192" t="s">
        <v>193</v>
      </c>
      <c r="C1955" s="193" t="s">
        <v>4769</v>
      </c>
      <c r="D1955" s="193" t="s">
        <v>4770</v>
      </c>
      <c r="E1955" s="193">
        <v>5</v>
      </c>
      <c r="F1955" s="194">
        <v>89.1</v>
      </c>
      <c r="G1955" s="195">
        <v>445.5</v>
      </c>
      <c r="H1955" s="196">
        <f t="shared" si="60"/>
        <v>0</v>
      </c>
      <c r="I1955" s="197">
        <v>0</v>
      </c>
      <c r="J1955" s="198">
        <f t="shared" si="61"/>
        <v>5</v>
      </c>
      <c r="K1955" s="197">
        <v>445.5</v>
      </c>
      <c r="L1955" s="200" t="s">
        <v>757</v>
      </c>
    </row>
    <row r="1956" spans="1:12" hidden="1">
      <c r="A1956" s="191">
        <v>1955</v>
      </c>
      <c r="B1956" s="192" t="s">
        <v>196</v>
      </c>
      <c r="C1956" s="193" t="s">
        <v>4771</v>
      </c>
      <c r="D1956" s="193" t="s">
        <v>4772</v>
      </c>
      <c r="E1956" s="193">
        <v>1</v>
      </c>
      <c r="F1956" s="194">
        <v>46.1</v>
      </c>
      <c r="G1956" s="195">
        <v>46.1</v>
      </c>
      <c r="H1956" s="196">
        <f t="shared" si="60"/>
        <v>0</v>
      </c>
      <c r="I1956" s="197">
        <v>0</v>
      </c>
      <c r="J1956" s="198">
        <f t="shared" si="61"/>
        <v>1</v>
      </c>
      <c r="K1956" s="197">
        <v>46.1</v>
      </c>
      <c r="L1956" s="202" t="s">
        <v>634</v>
      </c>
    </row>
    <row r="1957" spans="1:12" hidden="1">
      <c r="A1957" s="191">
        <v>1956</v>
      </c>
      <c r="B1957" s="192" t="s">
        <v>199</v>
      </c>
      <c r="C1957" s="193" t="s">
        <v>4773</v>
      </c>
      <c r="D1957" s="193" t="s">
        <v>4774</v>
      </c>
      <c r="E1957" s="193">
        <v>26</v>
      </c>
      <c r="F1957" s="194">
        <v>1</v>
      </c>
      <c r="G1957" s="195">
        <v>26</v>
      </c>
      <c r="H1957" s="196">
        <f t="shared" si="60"/>
        <v>0</v>
      </c>
      <c r="I1957" s="197">
        <v>0</v>
      </c>
      <c r="J1957" s="198">
        <f t="shared" si="61"/>
        <v>26</v>
      </c>
      <c r="K1957" s="197">
        <v>26</v>
      </c>
      <c r="L1957" s="202" t="s">
        <v>634</v>
      </c>
    </row>
    <row r="1958" spans="1:12" hidden="1">
      <c r="A1958" s="191">
        <v>1957</v>
      </c>
      <c r="B1958" s="192" t="s">
        <v>1730</v>
      </c>
      <c r="C1958" s="193" t="s">
        <v>4775</v>
      </c>
      <c r="D1958" s="193" t="s">
        <v>4776</v>
      </c>
      <c r="E1958" s="193">
        <v>22</v>
      </c>
      <c r="F1958" s="194">
        <v>5.0999999999999996</v>
      </c>
      <c r="G1958" s="195">
        <v>112.19999999999999</v>
      </c>
      <c r="H1958" s="196">
        <f t="shared" si="60"/>
        <v>6</v>
      </c>
      <c r="I1958" s="197">
        <v>30.599999999999998</v>
      </c>
      <c r="J1958" s="198">
        <f t="shared" si="61"/>
        <v>16</v>
      </c>
      <c r="K1958" s="197">
        <v>81.599999999999994</v>
      </c>
      <c r="L1958" s="202" t="s">
        <v>634</v>
      </c>
    </row>
    <row r="1959" spans="1:12" hidden="1">
      <c r="A1959" s="191">
        <v>1958</v>
      </c>
      <c r="B1959" s="192" t="s">
        <v>202</v>
      </c>
      <c r="C1959" s="193" t="s">
        <v>4777</v>
      </c>
      <c r="D1959" s="193" t="s">
        <v>4778</v>
      </c>
      <c r="E1959" s="193">
        <v>2</v>
      </c>
      <c r="F1959" s="194">
        <v>3.5</v>
      </c>
      <c r="G1959" s="195">
        <v>7</v>
      </c>
      <c r="H1959" s="196">
        <f t="shared" si="60"/>
        <v>0</v>
      </c>
      <c r="I1959" s="197">
        <v>0</v>
      </c>
      <c r="J1959" s="198">
        <f t="shared" si="61"/>
        <v>2</v>
      </c>
      <c r="K1959" s="197">
        <v>7</v>
      </c>
      <c r="L1959" s="202" t="s">
        <v>634</v>
      </c>
    </row>
    <row r="1960" spans="1:12" hidden="1">
      <c r="A1960" s="191">
        <v>1959</v>
      </c>
      <c r="B1960" s="192" t="s">
        <v>1733</v>
      </c>
      <c r="C1960" s="193" t="s">
        <v>4779</v>
      </c>
      <c r="D1960" s="193" t="s">
        <v>4780</v>
      </c>
      <c r="E1960" s="193">
        <v>24</v>
      </c>
      <c r="F1960" s="194">
        <v>0.5</v>
      </c>
      <c r="G1960" s="195">
        <v>12</v>
      </c>
      <c r="H1960" s="196">
        <f t="shared" si="60"/>
        <v>0</v>
      </c>
      <c r="I1960" s="197">
        <v>0</v>
      </c>
      <c r="J1960" s="198">
        <f t="shared" si="61"/>
        <v>24</v>
      </c>
      <c r="K1960" s="197">
        <v>12</v>
      </c>
      <c r="L1960" s="200" t="s">
        <v>1012</v>
      </c>
    </row>
    <row r="1961" spans="1:12" hidden="1">
      <c r="A1961" s="191">
        <v>1960</v>
      </c>
      <c r="B1961" s="192" t="s">
        <v>1736</v>
      </c>
      <c r="C1961" s="193" t="s">
        <v>4781</v>
      </c>
      <c r="D1961" s="193" t="s">
        <v>4782</v>
      </c>
      <c r="E1961" s="193">
        <v>24</v>
      </c>
      <c r="F1961" s="194">
        <v>185</v>
      </c>
      <c r="G1961" s="195">
        <v>4440</v>
      </c>
      <c r="H1961" s="196">
        <f t="shared" si="60"/>
        <v>0</v>
      </c>
      <c r="I1961" s="197">
        <v>0</v>
      </c>
      <c r="J1961" s="198">
        <f t="shared" si="61"/>
        <v>24</v>
      </c>
      <c r="K1961" s="197">
        <v>4440</v>
      </c>
      <c r="L1961" s="199" t="s">
        <v>634</v>
      </c>
    </row>
    <row r="1962" spans="1:12" hidden="1">
      <c r="A1962" s="191">
        <v>1961</v>
      </c>
      <c r="B1962" s="192" t="s">
        <v>205</v>
      </c>
      <c r="C1962" s="193" t="s">
        <v>4783</v>
      </c>
      <c r="D1962" s="193" t="s">
        <v>4784</v>
      </c>
      <c r="E1962" s="193">
        <v>2</v>
      </c>
      <c r="F1962" s="194">
        <v>118.2</v>
      </c>
      <c r="G1962" s="195">
        <v>236.4</v>
      </c>
      <c r="H1962" s="196">
        <f t="shared" si="60"/>
        <v>0</v>
      </c>
      <c r="I1962" s="197">
        <v>0</v>
      </c>
      <c r="J1962" s="198">
        <f t="shared" si="61"/>
        <v>2</v>
      </c>
      <c r="K1962" s="197">
        <v>236.4</v>
      </c>
      <c r="L1962" s="199" t="s">
        <v>634</v>
      </c>
    </row>
    <row r="1963" spans="1:12" hidden="1">
      <c r="A1963" s="191">
        <v>1962</v>
      </c>
      <c r="B1963" s="192" t="s">
        <v>1739</v>
      </c>
      <c r="C1963" s="193" t="s">
        <v>4785</v>
      </c>
      <c r="D1963" s="193" t="s">
        <v>4786</v>
      </c>
      <c r="E1963" s="193">
        <v>10</v>
      </c>
      <c r="F1963" s="194">
        <v>311.5</v>
      </c>
      <c r="G1963" s="195">
        <v>3115</v>
      </c>
      <c r="H1963" s="196">
        <f t="shared" si="60"/>
        <v>2</v>
      </c>
      <c r="I1963" s="197">
        <v>623</v>
      </c>
      <c r="J1963" s="198">
        <f t="shared" si="61"/>
        <v>8</v>
      </c>
      <c r="K1963" s="197">
        <v>2492</v>
      </c>
      <c r="L1963" s="199" t="s">
        <v>634</v>
      </c>
    </row>
    <row r="1964" spans="1:12" hidden="1">
      <c r="A1964" s="191">
        <v>1963</v>
      </c>
      <c r="B1964" s="192" t="s">
        <v>1742</v>
      </c>
      <c r="C1964" s="193" t="s">
        <v>4787</v>
      </c>
      <c r="D1964" s="193" t="s">
        <v>4788</v>
      </c>
      <c r="E1964" s="193">
        <v>1</v>
      </c>
      <c r="F1964" s="194">
        <v>339.7</v>
      </c>
      <c r="G1964" s="195">
        <v>339.7</v>
      </c>
      <c r="H1964" s="196">
        <f t="shared" si="60"/>
        <v>0</v>
      </c>
      <c r="I1964" s="197">
        <v>0</v>
      </c>
      <c r="J1964" s="198">
        <f t="shared" si="61"/>
        <v>1</v>
      </c>
      <c r="K1964" s="197">
        <v>339.7</v>
      </c>
      <c r="L1964" s="199" t="s">
        <v>634</v>
      </c>
    </row>
    <row r="1965" spans="1:12" hidden="1">
      <c r="A1965" s="191">
        <v>1964</v>
      </c>
      <c r="B1965" s="192" t="s">
        <v>1745</v>
      </c>
      <c r="C1965" s="193" t="s">
        <v>4789</v>
      </c>
      <c r="D1965" s="193" t="s">
        <v>4790</v>
      </c>
      <c r="E1965" s="193">
        <v>2</v>
      </c>
      <c r="F1965" s="194">
        <v>102.3</v>
      </c>
      <c r="G1965" s="195">
        <v>204.6</v>
      </c>
      <c r="H1965" s="196">
        <f t="shared" si="60"/>
        <v>0</v>
      </c>
      <c r="I1965" s="197">
        <v>0</v>
      </c>
      <c r="J1965" s="198">
        <f t="shared" si="61"/>
        <v>2</v>
      </c>
      <c r="K1965" s="197">
        <v>204.6</v>
      </c>
      <c r="L1965" s="199" t="s">
        <v>634</v>
      </c>
    </row>
    <row r="1966" spans="1:12" hidden="1">
      <c r="A1966" s="191">
        <v>1965</v>
      </c>
      <c r="B1966" s="192" t="s">
        <v>1748</v>
      </c>
      <c r="C1966" s="193" t="s">
        <v>4791</v>
      </c>
      <c r="D1966" s="193" t="s">
        <v>4792</v>
      </c>
      <c r="E1966" s="193">
        <v>1</v>
      </c>
      <c r="F1966" s="194">
        <v>544</v>
      </c>
      <c r="G1966" s="195">
        <v>544</v>
      </c>
      <c r="H1966" s="196">
        <f t="shared" si="60"/>
        <v>0</v>
      </c>
      <c r="I1966" s="197">
        <v>0</v>
      </c>
      <c r="J1966" s="198">
        <f t="shared" si="61"/>
        <v>1</v>
      </c>
      <c r="K1966" s="197">
        <v>544</v>
      </c>
      <c r="L1966" s="199" t="s">
        <v>634</v>
      </c>
    </row>
    <row r="1967" spans="1:12" hidden="1">
      <c r="A1967" s="191">
        <v>1966</v>
      </c>
      <c r="B1967" s="192" t="s">
        <v>1751</v>
      </c>
      <c r="C1967" s="193" t="s">
        <v>4793</v>
      </c>
      <c r="D1967" s="193" t="s">
        <v>4794</v>
      </c>
      <c r="E1967" s="193">
        <v>6</v>
      </c>
      <c r="F1967" s="194">
        <v>515.5</v>
      </c>
      <c r="G1967" s="195">
        <v>3093</v>
      </c>
      <c r="H1967" s="196">
        <f t="shared" si="60"/>
        <v>2</v>
      </c>
      <c r="I1967" s="197">
        <v>1031</v>
      </c>
      <c r="J1967" s="198">
        <f t="shared" si="61"/>
        <v>4</v>
      </c>
      <c r="K1967" s="197">
        <v>2062</v>
      </c>
      <c r="L1967" s="199" t="s">
        <v>634</v>
      </c>
    </row>
    <row r="1968" spans="1:12" hidden="1">
      <c r="A1968" s="191">
        <v>1967</v>
      </c>
      <c r="B1968" s="192" t="s">
        <v>1754</v>
      </c>
      <c r="C1968" s="193" t="s">
        <v>4795</v>
      </c>
      <c r="D1968" s="193" t="s">
        <v>4796</v>
      </c>
      <c r="E1968" s="193">
        <v>1</v>
      </c>
      <c r="F1968" s="194">
        <v>578.20000000000005</v>
      </c>
      <c r="G1968" s="195">
        <v>578.20000000000005</v>
      </c>
      <c r="H1968" s="196">
        <f t="shared" si="60"/>
        <v>0</v>
      </c>
      <c r="I1968" s="197">
        <v>0</v>
      </c>
      <c r="J1968" s="198">
        <f t="shared" si="61"/>
        <v>1</v>
      </c>
      <c r="K1968" s="197">
        <v>578.20000000000005</v>
      </c>
      <c r="L1968" s="199" t="s">
        <v>634</v>
      </c>
    </row>
    <row r="1969" spans="1:12" hidden="1">
      <c r="A1969" s="191">
        <v>1968</v>
      </c>
      <c r="B1969" s="192" t="s">
        <v>208</v>
      </c>
      <c r="C1969" s="193" t="s">
        <v>4797</v>
      </c>
      <c r="D1969" s="193" t="s">
        <v>4798</v>
      </c>
      <c r="E1969" s="193">
        <v>1</v>
      </c>
      <c r="F1969" s="194">
        <v>504.2</v>
      </c>
      <c r="G1969" s="195">
        <v>504.2</v>
      </c>
      <c r="H1969" s="196">
        <f t="shared" si="60"/>
        <v>0</v>
      </c>
      <c r="I1969" s="197">
        <v>0</v>
      </c>
      <c r="J1969" s="198">
        <f t="shared" si="61"/>
        <v>1</v>
      </c>
      <c r="K1969" s="197">
        <v>504.2</v>
      </c>
      <c r="L1969" s="199" t="s">
        <v>634</v>
      </c>
    </row>
    <row r="1970" spans="1:12" hidden="1">
      <c r="A1970" s="191">
        <v>1969</v>
      </c>
      <c r="B1970" s="192" t="s">
        <v>437</v>
      </c>
      <c r="C1970" s="193" t="s">
        <v>4799</v>
      </c>
      <c r="D1970" s="193" t="s">
        <v>4800</v>
      </c>
      <c r="E1970" s="193">
        <v>1</v>
      </c>
      <c r="F1970" s="194">
        <v>515.4</v>
      </c>
      <c r="G1970" s="195">
        <v>515.4</v>
      </c>
      <c r="H1970" s="196">
        <f t="shared" si="60"/>
        <v>0</v>
      </c>
      <c r="I1970" s="197">
        <v>0</v>
      </c>
      <c r="J1970" s="198">
        <f t="shared" si="61"/>
        <v>1</v>
      </c>
      <c r="K1970" s="197">
        <v>515.4</v>
      </c>
      <c r="L1970" s="199" t="s">
        <v>634</v>
      </c>
    </row>
    <row r="1971" spans="1:12" hidden="1">
      <c r="A1971" s="191">
        <v>1970</v>
      </c>
      <c r="B1971" s="192" t="s">
        <v>1757</v>
      </c>
      <c r="C1971" s="193" t="s">
        <v>4801</v>
      </c>
      <c r="D1971" s="193" t="s">
        <v>4802</v>
      </c>
      <c r="E1971" s="193">
        <v>11</v>
      </c>
      <c r="F1971" s="194">
        <v>255.3</v>
      </c>
      <c r="G1971" s="195">
        <v>2808.3</v>
      </c>
      <c r="H1971" s="196">
        <f t="shared" si="60"/>
        <v>0</v>
      </c>
      <c r="I1971" s="197">
        <v>0</v>
      </c>
      <c r="J1971" s="198">
        <f t="shared" si="61"/>
        <v>11</v>
      </c>
      <c r="K1971" s="197">
        <v>2808.3</v>
      </c>
      <c r="L1971" s="199" t="s">
        <v>634</v>
      </c>
    </row>
    <row r="1972" spans="1:12" hidden="1">
      <c r="A1972" s="191">
        <v>1971</v>
      </c>
      <c r="B1972" s="192" t="s">
        <v>1760</v>
      </c>
      <c r="C1972" s="193" t="s">
        <v>4803</v>
      </c>
      <c r="D1972" s="193" t="s">
        <v>4804</v>
      </c>
      <c r="E1972" s="193">
        <v>1</v>
      </c>
      <c r="F1972" s="194">
        <v>271.5</v>
      </c>
      <c r="G1972" s="195">
        <v>271.5</v>
      </c>
      <c r="H1972" s="196">
        <f t="shared" si="60"/>
        <v>0</v>
      </c>
      <c r="I1972" s="197">
        <v>0</v>
      </c>
      <c r="J1972" s="198">
        <f t="shared" si="61"/>
        <v>1</v>
      </c>
      <c r="K1972" s="197">
        <v>271.5</v>
      </c>
      <c r="L1972" s="199" t="s">
        <v>634</v>
      </c>
    </row>
    <row r="1973" spans="1:12" hidden="1">
      <c r="A1973" s="191">
        <v>1972</v>
      </c>
      <c r="B1973" s="192" t="s">
        <v>211</v>
      </c>
      <c r="C1973" s="193" t="s">
        <v>4805</v>
      </c>
      <c r="D1973" s="193" t="s">
        <v>4806</v>
      </c>
      <c r="E1973" s="193">
        <v>1</v>
      </c>
      <c r="F1973" s="194">
        <v>164.6</v>
      </c>
      <c r="G1973" s="195">
        <v>164.6</v>
      </c>
      <c r="H1973" s="196">
        <f t="shared" si="60"/>
        <v>0</v>
      </c>
      <c r="I1973" s="197">
        <v>0</v>
      </c>
      <c r="J1973" s="198">
        <f t="shared" si="61"/>
        <v>1</v>
      </c>
      <c r="K1973" s="197">
        <v>164.6</v>
      </c>
      <c r="L1973" s="199" t="s">
        <v>634</v>
      </c>
    </row>
    <row r="1974" spans="1:12" hidden="1">
      <c r="A1974" s="191">
        <v>1973</v>
      </c>
      <c r="B1974" s="192" t="s">
        <v>214</v>
      </c>
      <c r="C1974" s="193" t="s">
        <v>4807</v>
      </c>
      <c r="D1974" s="193" t="s">
        <v>4808</v>
      </c>
      <c r="E1974" s="193">
        <v>1</v>
      </c>
      <c r="F1974" s="194">
        <v>163.19999999999999</v>
      </c>
      <c r="G1974" s="195">
        <v>163.19999999999999</v>
      </c>
      <c r="H1974" s="196">
        <f t="shared" si="60"/>
        <v>0</v>
      </c>
      <c r="I1974" s="197">
        <v>0</v>
      </c>
      <c r="J1974" s="198">
        <f t="shared" si="61"/>
        <v>1</v>
      </c>
      <c r="K1974" s="197">
        <v>163.19999999999999</v>
      </c>
      <c r="L1974" s="199" t="s">
        <v>634</v>
      </c>
    </row>
    <row r="1975" spans="1:12" hidden="1">
      <c r="A1975" s="191">
        <v>1974</v>
      </c>
      <c r="B1975" s="192" t="s">
        <v>217</v>
      </c>
      <c r="C1975" s="193" t="s">
        <v>4809</v>
      </c>
      <c r="D1975" s="193" t="s">
        <v>4810</v>
      </c>
      <c r="E1975" s="193">
        <v>1</v>
      </c>
      <c r="F1975" s="194">
        <v>304.8</v>
      </c>
      <c r="G1975" s="195">
        <v>304.8</v>
      </c>
      <c r="H1975" s="196">
        <f t="shared" si="60"/>
        <v>0</v>
      </c>
      <c r="I1975" s="197">
        <v>0</v>
      </c>
      <c r="J1975" s="198">
        <f t="shared" si="61"/>
        <v>1</v>
      </c>
      <c r="K1975" s="197">
        <v>304.8</v>
      </c>
      <c r="L1975" s="199" t="s">
        <v>634</v>
      </c>
    </row>
    <row r="1976" spans="1:12" hidden="1">
      <c r="A1976" s="191">
        <v>1975</v>
      </c>
      <c r="B1976" s="192" t="s">
        <v>220</v>
      </c>
      <c r="C1976" s="193" t="s">
        <v>4811</v>
      </c>
      <c r="D1976" s="193" t="s">
        <v>4812</v>
      </c>
      <c r="E1976" s="193">
        <v>1</v>
      </c>
      <c r="F1976" s="194">
        <v>264.3</v>
      </c>
      <c r="G1976" s="195">
        <v>264.3</v>
      </c>
      <c r="H1976" s="196">
        <f t="shared" si="60"/>
        <v>0</v>
      </c>
      <c r="I1976" s="197">
        <v>0</v>
      </c>
      <c r="J1976" s="198">
        <f t="shared" si="61"/>
        <v>1</v>
      </c>
      <c r="K1976" s="197">
        <v>264.3</v>
      </c>
      <c r="L1976" s="199" t="s">
        <v>634</v>
      </c>
    </row>
    <row r="1977" spans="1:12" hidden="1">
      <c r="A1977" s="191">
        <v>1976</v>
      </c>
      <c r="B1977" s="192" t="s">
        <v>223</v>
      </c>
      <c r="C1977" s="193" t="s">
        <v>4813</v>
      </c>
      <c r="D1977" s="193" t="s">
        <v>4814</v>
      </c>
      <c r="E1977" s="193">
        <v>1</v>
      </c>
      <c r="F1977" s="194">
        <v>262.3</v>
      </c>
      <c r="G1977" s="195">
        <v>262.3</v>
      </c>
      <c r="H1977" s="196">
        <f t="shared" si="60"/>
        <v>0</v>
      </c>
      <c r="I1977" s="197">
        <v>0</v>
      </c>
      <c r="J1977" s="198">
        <f t="shared" si="61"/>
        <v>1</v>
      </c>
      <c r="K1977" s="197">
        <v>262.3</v>
      </c>
      <c r="L1977" s="199" t="s">
        <v>634</v>
      </c>
    </row>
    <row r="1978" spans="1:12" hidden="1">
      <c r="A1978" s="191">
        <v>1977</v>
      </c>
      <c r="B1978" s="192" t="s">
        <v>226</v>
      </c>
      <c r="C1978" s="193" t="s">
        <v>4815</v>
      </c>
      <c r="D1978" s="193" t="s">
        <v>4816</v>
      </c>
      <c r="E1978" s="193">
        <v>1</v>
      </c>
      <c r="F1978" s="194">
        <v>264.3</v>
      </c>
      <c r="G1978" s="195">
        <v>264.3</v>
      </c>
      <c r="H1978" s="196">
        <f t="shared" si="60"/>
        <v>0</v>
      </c>
      <c r="I1978" s="197">
        <v>0</v>
      </c>
      <c r="J1978" s="198">
        <f t="shared" si="61"/>
        <v>1</v>
      </c>
      <c r="K1978" s="197">
        <v>264.3</v>
      </c>
      <c r="L1978" s="199" t="s">
        <v>634</v>
      </c>
    </row>
    <row r="1979" spans="1:12" hidden="1">
      <c r="A1979" s="191">
        <v>1978</v>
      </c>
      <c r="B1979" s="192" t="s">
        <v>229</v>
      </c>
      <c r="C1979" s="193" t="s">
        <v>4817</v>
      </c>
      <c r="D1979" s="193" t="s">
        <v>4818</v>
      </c>
      <c r="E1979" s="193">
        <v>1</v>
      </c>
      <c r="F1979" s="194">
        <v>264.3</v>
      </c>
      <c r="G1979" s="195">
        <v>264.3</v>
      </c>
      <c r="H1979" s="196">
        <f t="shared" si="60"/>
        <v>0</v>
      </c>
      <c r="I1979" s="197">
        <v>0</v>
      </c>
      <c r="J1979" s="198">
        <f t="shared" si="61"/>
        <v>1</v>
      </c>
      <c r="K1979" s="197">
        <v>264.3</v>
      </c>
      <c r="L1979" s="199" t="s">
        <v>634</v>
      </c>
    </row>
    <row r="1980" spans="1:12" hidden="1">
      <c r="A1980" s="191">
        <v>1979</v>
      </c>
      <c r="B1980" s="192" t="s">
        <v>232</v>
      </c>
      <c r="C1980" s="193" t="s">
        <v>4819</v>
      </c>
      <c r="D1980" s="193" t="s">
        <v>4820</v>
      </c>
      <c r="E1980" s="193">
        <v>1</v>
      </c>
      <c r="F1980" s="194">
        <v>261.39999999999998</v>
      </c>
      <c r="G1980" s="195">
        <v>261.39999999999998</v>
      </c>
      <c r="H1980" s="196">
        <f t="shared" si="60"/>
        <v>0</v>
      </c>
      <c r="I1980" s="197">
        <v>0</v>
      </c>
      <c r="J1980" s="198">
        <f t="shared" si="61"/>
        <v>1</v>
      </c>
      <c r="K1980" s="197">
        <v>261.39999999999998</v>
      </c>
      <c r="L1980" s="199" t="s">
        <v>634</v>
      </c>
    </row>
    <row r="1981" spans="1:12" hidden="1">
      <c r="A1981" s="191">
        <v>1980</v>
      </c>
      <c r="B1981" s="192" t="s">
        <v>235</v>
      </c>
      <c r="C1981" s="193" t="s">
        <v>4821</v>
      </c>
      <c r="D1981" s="193" t="s">
        <v>4822</v>
      </c>
      <c r="E1981" s="193">
        <v>1</v>
      </c>
      <c r="F1981" s="194">
        <v>265</v>
      </c>
      <c r="G1981" s="195">
        <v>265</v>
      </c>
      <c r="H1981" s="196">
        <f t="shared" si="60"/>
        <v>0</v>
      </c>
      <c r="I1981" s="197">
        <v>0</v>
      </c>
      <c r="J1981" s="198">
        <f t="shared" si="61"/>
        <v>1</v>
      </c>
      <c r="K1981" s="197">
        <v>265</v>
      </c>
      <c r="L1981" s="199" t="s">
        <v>634</v>
      </c>
    </row>
    <row r="1982" spans="1:12" hidden="1">
      <c r="A1982" s="191">
        <v>1981</v>
      </c>
      <c r="B1982" s="192" t="s">
        <v>238</v>
      </c>
      <c r="C1982" s="193" t="s">
        <v>4823</v>
      </c>
      <c r="D1982" s="193" t="s">
        <v>4824</v>
      </c>
      <c r="E1982" s="193">
        <v>1</v>
      </c>
      <c r="F1982" s="194">
        <v>264.3</v>
      </c>
      <c r="G1982" s="195">
        <v>264.3</v>
      </c>
      <c r="H1982" s="196">
        <f t="shared" si="60"/>
        <v>0</v>
      </c>
      <c r="I1982" s="197">
        <v>0</v>
      </c>
      <c r="J1982" s="198">
        <f t="shared" si="61"/>
        <v>1</v>
      </c>
      <c r="K1982" s="197">
        <v>264.3</v>
      </c>
      <c r="L1982" s="199" t="s">
        <v>634</v>
      </c>
    </row>
    <row r="1983" spans="1:12" hidden="1">
      <c r="A1983" s="191">
        <v>1982</v>
      </c>
      <c r="B1983" s="192" t="s">
        <v>241</v>
      </c>
      <c r="C1983" s="193" t="s">
        <v>4825</v>
      </c>
      <c r="D1983" s="193" t="s">
        <v>4826</v>
      </c>
      <c r="E1983" s="193">
        <v>1</v>
      </c>
      <c r="F1983" s="194">
        <v>263.3</v>
      </c>
      <c r="G1983" s="195">
        <v>263.3</v>
      </c>
      <c r="H1983" s="196">
        <f t="shared" si="60"/>
        <v>0</v>
      </c>
      <c r="I1983" s="197">
        <v>0</v>
      </c>
      <c r="J1983" s="198">
        <f t="shared" si="61"/>
        <v>1</v>
      </c>
      <c r="K1983" s="197">
        <v>263.3</v>
      </c>
      <c r="L1983" s="199" t="s">
        <v>634</v>
      </c>
    </row>
    <row r="1984" spans="1:12" hidden="1">
      <c r="A1984" s="191">
        <v>1983</v>
      </c>
      <c r="B1984" s="192" t="s">
        <v>244</v>
      </c>
      <c r="C1984" s="193" t="s">
        <v>4827</v>
      </c>
      <c r="D1984" s="193" t="s">
        <v>4828</v>
      </c>
      <c r="E1984" s="193">
        <v>1</v>
      </c>
      <c r="F1984" s="194">
        <v>263.3</v>
      </c>
      <c r="G1984" s="195">
        <v>263.3</v>
      </c>
      <c r="H1984" s="196">
        <f t="shared" si="60"/>
        <v>0</v>
      </c>
      <c r="I1984" s="197">
        <v>0</v>
      </c>
      <c r="J1984" s="198">
        <f t="shared" si="61"/>
        <v>1</v>
      </c>
      <c r="K1984" s="197">
        <v>263.3</v>
      </c>
      <c r="L1984" s="199" t="s">
        <v>634</v>
      </c>
    </row>
    <row r="1985" spans="1:12" hidden="1">
      <c r="A1985" s="191">
        <v>1984</v>
      </c>
      <c r="B1985" s="192" t="s">
        <v>247</v>
      </c>
      <c r="C1985" s="193" t="s">
        <v>4829</v>
      </c>
      <c r="D1985" s="193" t="s">
        <v>4830</v>
      </c>
      <c r="E1985" s="193">
        <v>1</v>
      </c>
      <c r="F1985" s="194">
        <v>264.3</v>
      </c>
      <c r="G1985" s="195">
        <v>264.3</v>
      </c>
      <c r="H1985" s="196">
        <f t="shared" si="60"/>
        <v>0</v>
      </c>
      <c r="I1985" s="197">
        <v>0</v>
      </c>
      <c r="J1985" s="198">
        <f t="shared" si="61"/>
        <v>1</v>
      </c>
      <c r="K1985" s="197">
        <v>264.3</v>
      </c>
      <c r="L1985" s="199" t="s">
        <v>634</v>
      </c>
    </row>
    <row r="1986" spans="1:12" hidden="1">
      <c r="A1986" s="191">
        <v>1985</v>
      </c>
      <c r="B1986" s="192" t="s">
        <v>250</v>
      </c>
      <c r="C1986" s="193" t="s">
        <v>4831</v>
      </c>
      <c r="D1986" s="193" t="s">
        <v>4832</v>
      </c>
      <c r="E1986" s="193">
        <v>1</v>
      </c>
      <c r="F1986" s="194">
        <v>263.3</v>
      </c>
      <c r="G1986" s="195">
        <v>263.3</v>
      </c>
      <c r="H1986" s="196">
        <f t="shared" si="60"/>
        <v>0</v>
      </c>
      <c r="I1986" s="197">
        <v>0</v>
      </c>
      <c r="J1986" s="198">
        <f t="shared" si="61"/>
        <v>1</v>
      </c>
      <c r="K1986" s="197">
        <v>263.3</v>
      </c>
      <c r="L1986" s="199" t="s">
        <v>634</v>
      </c>
    </row>
    <row r="1987" spans="1:12" hidden="1">
      <c r="A1987" s="191">
        <v>1986</v>
      </c>
      <c r="B1987" s="192" t="s">
        <v>253</v>
      </c>
      <c r="C1987" s="193" t="s">
        <v>4833</v>
      </c>
      <c r="D1987" s="193" t="s">
        <v>4834</v>
      </c>
      <c r="E1987" s="193">
        <v>1</v>
      </c>
      <c r="F1987" s="194">
        <v>178.4</v>
      </c>
      <c r="G1987" s="195">
        <v>178.4</v>
      </c>
      <c r="H1987" s="196">
        <f t="shared" ref="H1987:H2050" si="62">I1987/F1987</f>
        <v>0</v>
      </c>
      <c r="I1987" s="197">
        <v>0</v>
      </c>
      <c r="J1987" s="198">
        <f t="shared" ref="J1987:J2050" si="63">K1987/F1987</f>
        <v>1</v>
      </c>
      <c r="K1987" s="197">
        <v>178.4</v>
      </c>
      <c r="L1987" s="199" t="s">
        <v>634</v>
      </c>
    </row>
    <row r="1988" spans="1:12" hidden="1">
      <c r="A1988" s="191">
        <v>1987</v>
      </c>
      <c r="B1988" s="192" t="s">
        <v>256</v>
      </c>
      <c r="C1988" s="193" t="s">
        <v>4835</v>
      </c>
      <c r="D1988" s="193" t="s">
        <v>4836</v>
      </c>
      <c r="E1988" s="193">
        <v>1</v>
      </c>
      <c r="F1988" s="194">
        <v>276.39999999999998</v>
      </c>
      <c r="G1988" s="195">
        <v>276.39999999999998</v>
      </c>
      <c r="H1988" s="196">
        <f t="shared" si="62"/>
        <v>0</v>
      </c>
      <c r="I1988" s="197">
        <v>0</v>
      </c>
      <c r="J1988" s="198">
        <f t="shared" si="63"/>
        <v>1</v>
      </c>
      <c r="K1988" s="197">
        <v>276.39999999999998</v>
      </c>
      <c r="L1988" s="199" t="s">
        <v>634</v>
      </c>
    </row>
    <row r="1989" spans="1:12" hidden="1">
      <c r="A1989" s="191">
        <v>1988</v>
      </c>
      <c r="B1989" s="192" t="s">
        <v>259</v>
      </c>
      <c r="C1989" s="193" t="s">
        <v>4837</v>
      </c>
      <c r="D1989" s="193" t="s">
        <v>4838</v>
      </c>
      <c r="E1989" s="193">
        <v>11</v>
      </c>
      <c r="F1989" s="194">
        <v>231.4</v>
      </c>
      <c r="G1989" s="195">
        <v>2545.4</v>
      </c>
      <c r="H1989" s="196">
        <f t="shared" si="62"/>
        <v>0</v>
      </c>
      <c r="I1989" s="197">
        <v>0</v>
      </c>
      <c r="J1989" s="198">
        <f t="shared" si="63"/>
        <v>11</v>
      </c>
      <c r="K1989" s="197">
        <v>2545.4</v>
      </c>
      <c r="L1989" s="199" t="s">
        <v>634</v>
      </c>
    </row>
    <row r="1990" spans="1:12" hidden="1">
      <c r="A1990" s="191">
        <v>1989</v>
      </c>
      <c r="B1990" s="192" t="s">
        <v>262</v>
      </c>
      <c r="C1990" s="193" t="s">
        <v>4839</v>
      </c>
      <c r="D1990" s="193" t="s">
        <v>4840</v>
      </c>
      <c r="E1990" s="193">
        <v>1</v>
      </c>
      <c r="F1990" s="194">
        <v>151.5</v>
      </c>
      <c r="G1990" s="195">
        <v>151.5</v>
      </c>
      <c r="H1990" s="196">
        <f t="shared" si="62"/>
        <v>0</v>
      </c>
      <c r="I1990" s="197">
        <v>0</v>
      </c>
      <c r="J1990" s="198">
        <f t="shared" si="63"/>
        <v>1</v>
      </c>
      <c r="K1990" s="197">
        <v>151.5</v>
      </c>
      <c r="L1990" s="199" t="s">
        <v>634</v>
      </c>
    </row>
    <row r="1991" spans="1:12" hidden="1">
      <c r="A1991" s="191">
        <v>1990</v>
      </c>
      <c r="B1991" s="192" t="s">
        <v>265</v>
      </c>
      <c r="C1991" s="193" t="s">
        <v>4841</v>
      </c>
      <c r="D1991" s="193" t="s">
        <v>4842</v>
      </c>
      <c r="E1991" s="193">
        <v>1</v>
      </c>
      <c r="F1991" s="194">
        <v>215.5</v>
      </c>
      <c r="G1991" s="195">
        <v>215.5</v>
      </c>
      <c r="H1991" s="196">
        <f t="shared" si="62"/>
        <v>0</v>
      </c>
      <c r="I1991" s="197">
        <v>0</v>
      </c>
      <c r="J1991" s="198">
        <f t="shared" si="63"/>
        <v>1</v>
      </c>
      <c r="K1991" s="197">
        <v>215.5</v>
      </c>
      <c r="L1991" s="199" t="s">
        <v>634</v>
      </c>
    </row>
    <row r="1992" spans="1:12" hidden="1">
      <c r="A1992" s="191">
        <v>1991</v>
      </c>
      <c r="B1992" s="192" t="s">
        <v>268</v>
      </c>
      <c r="C1992" s="193" t="s">
        <v>4843</v>
      </c>
      <c r="D1992" s="193" t="s">
        <v>4844</v>
      </c>
      <c r="E1992" s="193">
        <v>11</v>
      </c>
      <c r="F1992" s="194">
        <v>181</v>
      </c>
      <c r="G1992" s="195">
        <v>1991</v>
      </c>
      <c r="H1992" s="196">
        <f t="shared" si="62"/>
        <v>0</v>
      </c>
      <c r="I1992" s="197">
        <v>0</v>
      </c>
      <c r="J1992" s="198">
        <f t="shared" si="63"/>
        <v>11</v>
      </c>
      <c r="K1992" s="197">
        <v>1991</v>
      </c>
      <c r="L1992" s="199" t="s">
        <v>634</v>
      </c>
    </row>
    <row r="1993" spans="1:12" hidden="1">
      <c r="A1993" s="191">
        <v>1992</v>
      </c>
      <c r="B1993" s="192" t="s">
        <v>271</v>
      </c>
      <c r="C1993" s="193" t="s">
        <v>4845</v>
      </c>
      <c r="D1993" s="193" t="s">
        <v>4846</v>
      </c>
      <c r="E1993" s="193">
        <v>1</v>
      </c>
      <c r="F1993" s="194">
        <v>125</v>
      </c>
      <c r="G1993" s="195">
        <v>125</v>
      </c>
      <c r="H1993" s="196">
        <f t="shared" si="62"/>
        <v>0</v>
      </c>
      <c r="I1993" s="197">
        <v>0</v>
      </c>
      <c r="J1993" s="198">
        <f t="shared" si="63"/>
        <v>1</v>
      </c>
      <c r="K1993" s="197">
        <v>125</v>
      </c>
      <c r="L1993" s="199" t="s">
        <v>634</v>
      </c>
    </row>
    <row r="1994" spans="1:12" hidden="1">
      <c r="A1994" s="191">
        <v>1993</v>
      </c>
      <c r="B1994" s="192" t="s">
        <v>274</v>
      </c>
      <c r="C1994" s="193" t="s">
        <v>4847</v>
      </c>
      <c r="D1994" s="193" t="s">
        <v>4848</v>
      </c>
      <c r="E1994" s="193">
        <v>1</v>
      </c>
      <c r="F1994" s="194">
        <v>14.3</v>
      </c>
      <c r="G1994" s="195">
        <v>14.3</v>
      </c>
      <c r="H1994" s="196">
        <f t="shared" si="62"/>
        <v>0</v>
      </c>
      <c r="I1994" s="197">
        <v>0</v>
      </c>
      <c r="J1994" s="198">
        <f t="shared" si="63"/>
        <v>1</v>
      </c>
      <c r="K1994" s="197">
        <v>14.3</v>
      </c>
      <c r="L1994" s="199" t="s">
        <v>833</v>
      </c>
    </row>
    <row r="1995" spans="1:12" hidden="1">
      <c r="A1995" s="191">
        <v>1994</v>
      </c>
      <c r="B1995" s="192" t="s">
        <v>1763</v>
      </c>
      <c r="C1995" s="193" t="s">
        <v>4849</v>
      </c>
      <c r="D1995" s="193" t="s">
        <v>4850</v>
      </c>
      <c r="E1995" s="193">
        <v>4</v>
      </c>
      <c r="F1995" s="194">
        <v>16.100000000000001</v>
      </c>
      <c r="G1995" s="195">
        <v>64.400000000000006</v>
      </c>
      <c r="H1995" s="196">
        <f t="shared" si="62"/>
        <v>0</v>
      </c>
      <c r="I1995" s="197">
        <v>0</v>
      </c>
      <c r="J1995" s="198">
        <f t="shared" si="63"/>
        <v>4</v>
      </c>
      <c r="K1995" s="197">
        <v>64.400000000000006</v>
      </c>
      <c r="L1995" s="199" t="s">
        <v>833</v>
      </c>
    </row>
    <row r="1996" spans="1:12" hidden="1">
      <c r="A1996" s="191">
        <v>1995</v>
      </c>
      <c r="B1996" s="192" t="s">
        <v>277</v>
      </c>
      <c r="C1996" s="193" t="s">
        <v>4851</v>
      </c>
      <c r="D1996" s="193" t="s">
        <v>4852</v>
      </c>
      <c r="E1996" s="193">
        <v>1</v>
      </c>
      <c r="F1996" s="194">
        <v>19.8</v>
      </c>
      <c r="G1996" s="195">
        <v>19.8</v>
      </c>
      <c r="H1996" s="196">
        <f t="shared" si="62"/>
        <v>0</v>
      </c>
      <c r="I1996" s="197">
        <v>0</v>
      </c>
      <c r="J1996" s="198">
        <f t="shared" si="63"/>
        <v>1</v>
      </c>
      <c r="K1996" s="197">
        <v>19.8</v>
      </c>
      <c r="L1996" s="199" t="s">
        <v>833</v>
      </c>
    </row>
    <row r="1997" spans="1:12" hidden="1">
      <c r="A1997" s="191">
        <v>1996</v>
      </c>
      <c r="B1997" s="192" t="s">
        <v>280</v>
      </c>
      <c r="C1997" s="193" t="s">
        <v>4853</v>
      </c>
      <c r="D1997" s="193" t="s">
        <v>4854</v>
      </c>
      <c r="E1997" s="193">
        <v>6</v>
      </c>
      <c r="F1997" s="194">
        <v>111.8</v>
      </c>
      <c r="G1997" s="195">
        <v>670.8</v>
      </c>
      <c r="H1997" s="196">
        <f t="shared" si="62"/>
        <v>0</v>
      </c>
      <c r="I1997" s="197">
        <v>0</v>
      </c>
      <c r="J1997" s="198">
        <f t="shared" si="63"/>
        <v>6</v>
      </c>
      <c r="K1997" s="197">
        <v>670.8</v>
      </c>
      <c r="L1997" s="199" t="s">
        <v>833</v>
      </c>
    </row>
    <row r="1998" spans="1:12" hidden="1">
      <c r="A1998" s="191">
        <v>1997</v>
      </c>
      <c r="B1998" s="192" t="s">
        <v>1766</v>
      </c>
      <c r="C1998" s="193" t="s">
        <v>4855</v>
      </c>
      <c r="D1998" s="193" t="s">
        <v>4856</v>
      </c>
      <c r="E1998" s="193">
        <v>24</v>
      </c>
      <c r="F1998" s="194">
        <v>113.4</v>
      </c>
      <c r="G1998" s="195">
        <v>2721.6000000000004</v>
      </c>
      <c r="H1998" s="196">
        <f t="shared" si="62"/>
        <v>0</v>
      </c>
      <c r="I1998" s="197">
        <v>0</v>
      </c>
      <c r="J1998" s="198">
        <f t="shared" si="63"/>
        <v>24.000000000000004</v>
      </c>
      <c r="K1998" s="197">
        <v>2721.6000000000004</v>
      </c>
      <c r="L1998" s="199" t="s">
        <v>833</v>
      </c>
    </row>
    <row r="1999" spans="1:12" hidden="1">
      <c r="A1999" s="191">
        <v>1998</v>
      </c>
      <c r="B1999" s="192" t="s">
        <v>283</v>
      </c>
      <c r="C1999" s="193" t="s">
        <v>4857</v>
      </c>
      <c r="D1999" s="193" t="s">
        <v>4858</v>
      </c>
      <c r="E1999" s="193">
        <v>24</v>
      </c>
      <c r="F1999" s="194">
        <v>116.8</v>
      </c>
      <c r="G1999" s="195">
        <v>2803.2</v>
      </c>
      <c r="H1999" s="196">
        <f t="shared" si="62"/>
        <v>0</v>
      </c>
      <c r="I1999" s="197">
        <v>0</v>
      </c>
      <c r="J1999" s="198">
        <f t="shared" si="63"/>
        <v>24</v>
      </c>
      <c r="K1999" s="197">
        <v>2803.2</v>
      </c>
      <c r="L1999" s="199" t="s">
        <v>833</v>
      </c>
    </row>
    <row r="2000" spans="1:12" hidden="1">
      <c r="A2000" s="191">
        <v>1999</v>
      </c>
      <c r="B2000" s="192" t="s">
        <v>1769</v>
      </c>
      <c r="C2000" s="193" t="s">
        <v>4859</v>
      </c>
      <c r="D2000" s="193" t="s">
        <v>4860</v>
      </c>
      <c r="E2000" s="193">
        <v>12</v>
      </c>
      <c r="F2000" s="194">
        <v>113.4</v>
      </c>
      <c r="G2000" s="195">
        <v>1360.8000000000002</v>
      </c>
      <c r="H2000" s="196">
        <f t="shared" si="62"/>
        <v>0</v>
      </c>
      <c r="I2000" s="197">
        <v>0</v>
      </c>
      <c r="J2000" s="198">
        <f t="shared" si="63"/>
        <v>12.000000000000002</v>
      </c>
      <c r="K2000" s="197">
        <v>1360.8000000000002</v>
      </c>
      <c r="L2000" s="199" t="s">
        <v>833</v>
      </c>
    </row>
    <row r="2001" spans="1:12" hidden="1">
      <c r="A2001" s="191">
        <v>2000</v>
      </c>
      <c r="B2001" s="192" t="s">
        <v>286</v>
      </c>
      <c r="C2001" s="193" t="s">
        <v>4861</v>
      </c>
      <c r="D2001" s="193" t="s">
        <v>4862</v>
      </c>
      <c r="E2001" s="193">
        <v>6</v>
      </c>
      <c r="F2001" s="194">
        <v>111.8</v>
      </c>
      <c r="G2001" s="195">
        <v>670.8</v>
      </c>
      <c r="H2001" s="196">
        <f t="shared" si="62"/>
        <v>0</v>
      </c>
      <c r="I2001" s="197">
        <v>0</v>
      </c>
      <c r="J2001" s="198">
        <f t="shared" si="63"/>
        <v>6</v>
      </c>
      <c r="K2001" s="197">
        <v>670.8</v>
      </c>
      <c r="L2001" s="199" t="s">
        <v>833</v>
      </c>
    </row>
    <row r="2002" spans="1:12" hidden="1">
      <c r="A2002" s="191">
        <v>2001</v>
      </c>
      <c r="B2002" s="192" t="s">
        <v>289</v>
      </c>
      <c r="C2002" s="193" t="s">
        <v>4863</v>
      </c>
      <c r="D2002" s="193" t="s">
        <v>4864</v>
      </c>
      <c r="E2002" s="193">
        <v>2</v>
      </c>
      <c r="F2002" s="194">
        <v>76.3</v>
      </c>
      <c r="G2002" s="195">
        <v>152.6</v>
      </c>
      <c r="H2002" s="196">
        <f t="shared" si="62"/>
        <v>0</v>
      </c>
      <c r="I2002" s="197">
        <v>0</v>
      </c>
      <c r="J2002" s="198">
        <f t="shared" si="63"/>
        <v>2</v>
      </c>
      <c r="K2002" s="197">
        <v>152.6</v>
      </c>
      <c r="L2002" s="199" t="s">
        <v>833</v>
      </c>
    </row>
    <row r="2003" spans="1:12" hidden="1">
      <c r="A2003" s="191">
        <v>2002</v>
      </c>
      <c r="B2003" s="192" t="s">
        <v>292</v>
      </c>
      <c r="C2003" s="193" t="s">
        <v>4865</v>
      </c>
      <c r="D2003" s="193" t="s">
        <v>4866</v>
      </c>
      <c r="E2003" s="193">
        <v>1</v>
      </c>
      <c r="F2003" s="194">
        <v>73.3</v>
      </c>
      <c r="G2003" s="195">
        <v>73.3</v>
      </c>
      <c r="H2003" s="196">
        <f t="shared" si="62"/>
        <v>0</v>
      </c>
      <c r="I2003" s="197">
        <v>0</v>
      </c>
      <c r="J2003" s="198">
        <f t="shared" si="63"/>
        <v>1</v>
      </c>
      <c r="K2003" s="197">
        <v>73.3</v>
      </c>
      <c r="L2003" s="199" t="s">
        <v>833</v>
      </c>
    </row>
    <row r="2004" spans="1:12" hidden="1">
      <c r="A2004" s="191">
        <v>2003</v>
      </c>
      <c r="B2004" s="192" t="s">
        <v>1772</v>
      </c>
      <c r="C2004" s="193" t="s">
        <v>4867</v>
      </c>
      <c r="D2004" s="193" t="s">
        <v>4868</v>
      </c>
      <c r="E2004" s="193">
        <v>2</v>
      </c>
      <c r="F2004" s="194">
        <v>76.900000000000006</v>
      </c>
      <c r="G2004" s="195">
        <v>153.80000000000001</v>
      </c>
      <c r="H2004" s="196">
        <f t="shared" si="62"/>
        <v>0</v>
      </c>
      <c r="I2004" s="197">
        <v>0</v>
      </c>
      <c r="J2004" s="198">
        <f t="shared" si="63"/>
        <v>2</v>
      </c>
      <c r="K2004" s="197">
        <v>153.80000000000001</v>
      </c>
      <c r="L2004" s="199" t="s">
        <v>833</v>
      </c>
    </row>
    <row r="2005" spans="1:12" hidden="1">
      <c r="A2005" s="191">
        <v>2004</v>
      </c>
      <c r="B2005" s="192" t="s">
        <v>1775</v>
      </c>
      <c r="C2005" s="193" t="s">
        <v>4869</v>
      </c>
      <c r="D2005" s="193" t="s">
        <v>4870</v>
      </c>
      <c r="E2005" s="193">
        <v>1</v>
      </c>
      <c r="F2005" s="194">
        <v>73.7</v>
      </c>
      <c r="G2005" s="195">
        <v>73.7</v>
      </c>
      <c r="H2005" s="196">
        <f t="shared" si="62"/>
        <v>0</v>
      </c>
      <c r="I2005" s="197">
        <v>0</v>
      </c>
      <c r="J2005" s="198">
        <f t="shared" si="63"/>
        <v>1</v>
      </c>
      <c r="K2005" s="197">
        <v>73.7</v>
      </c>
      <c r="L2005" s="199" t="s">
        <v>833</v>
      </c>
    </row>
    <row r="2006" spans="1:12" hidden="1">
      <c r="A2006" s="191">
        <v>2005</v>
      </c>
      <c r="B2006" s="192" t="s">
        <v>1778</v>
      </c>
      <c r="C2006" s="193" t="s">
        <v>4871</v>
      </c>
      <c r="D2006" s="193" t="s">
        <v>4872</v>
      </c>
      <c r="E2006" s="193">
        <v>1</v>
      </c>
      <c r="F2006" s="194">
        <v>12.3</v>
      </c>
      <c r="G2006" s="195">
        <v>12.3</v>
      </c>
      <c r="H2006" s="196">
        <f t="shared" si="62"/>
        <v>0</v>
      </c>
      <c r="I2006" s="197">
        <v>0</v>
      </c>
      <c r="J2006" s="198">
        <f t="shared" si="63"/>
        <v>1</v>
      </c>
      <c r="K2006" s="197">
        <v>12.3</v>
      </c>
      <c r="L2006" s="199" t="s">
        <v>833</v>
      </c>
    </row>
    <row r="2007" spans="1:12" hidden="1">
      <c r="A2007" s="191">
        <v>2006</v>
      </c>
      <c r="B2007" s="192" t="s">
        <v>1781</v>
      </c>
      <c r="C2007" s="193" t="s">
        <v>4873</v>
      </c>
      <c r="D2007" s="193" t="s">
        <v>4874</v>
      </c>
      <c r="E2007" s="193">
        <v>3</v>
      </c>
      <c r="F2007" s="194">
        <v>11.9</v>
      </c>
      <c r="G2007" s="195">
        <v>35.700000000000003</v>
      </c>
      <c r="H2007" s="196">
        <f t="shared" si="62"/>
        <v>0</v>
      </c>
      <c r="I2007" s="197">
        <v>0</v>
      </c>
      <c r="J2007" s="198">
        <f t="shared" si="63"/>
        <v>3</v>
      </c>
      <c r="K2007" s="197">
        <v>35.700000000000003</v>
      </c>
      <c r="L2007" s="199" t="s">
        <v>833</v>
      </c>
    </row>
    <row r="2008" spans="1:12" hidden="1">
      <c r="A2008" s="191">
        <v>2007</v>
      </c>
      <c r="B2008" s="192" t="s">
        <v>1784</v>
      </c>
      <c r="C2008" s="193" t="s">
        <v>4875</v>
      </c>
      <c r="D2008" s="193" t="s">
        <v>4876</v>
      </c>
      <c r="E2008" s="193">
        <v>1</v>
      </c>
      <c r="F2008" s="194">
        <v>10.8</v>
      </c>
      <c r="G2008" s="195">
        <v>10.8</v>
      </c>
      <c r="H2008" s="196">
        <f t="shared" si="62"/>
        <v>0</v>
      </c>
      <c r="I2008" s="197">
        <v>0</v>
      </c>
      <c r="J2008" s="198">
        <f t="shared" si="63"/>
        <v>1</v>
      </c>
      <c r="K2008" s="197">
        <v>10.8</v>
      </c>
      <c r="L2008" s="199" t="s">
        <v>833</v>
      </c>
    </row>
    <row r="2009" spans="1:12" hidden="1">
      <c r="A2009" s="191">
        <v>2008</v>
      </c>
      <c r="B2009" s="192" t="s">
        <v>1787</v>
      </c>
      <c r="C2009" s="193" t="s">
        <v>4877</v>
      </c>
      <c r="D2009" s="193" t="s">
        <v>4878</v>
      </c>
      <c r="E2009" s="193">
        <v>1</v>
      </c>
      <c r="F2009" s="194">
        <v>15.5</v>
      </c>
      <c r="G2009" s="195">
        <v>15.5</v>
      </c>
      <c r="H2009" s="196">
        <f t="shared" si="62"/>
        <v>0</v>
      </c>
      <c r="I2009" s="197">
        <v>0</v>
      </c>
      <c r="J2009" s="198">
        <f t="shared" si="63"/>
        <v>1</v>
      </c>
      <c r="K2009" s="197">
        <v>15.5</v>
      </c>
      <c r="L2009" s="199" t="s">
        <v>833</v>
      </c>
    </row>
    <row r="2010" spans="1:12" hidden="1">
      <c r="A2010" s="191">
        <v>2009</v>
      </c>
      <c r="B2010" s="192" t="s">
        <v>1790</v>
      </c>
      <c r="C2010" s="193" t="s">
        <v>4879</v>
      </c>
      <c r="D2010" s="193" t="s">
        <v>4880</v>
      </c>
      <c r="E2010" s="193">
        <v>3</v>
      </c>
      <c r="F2010" s="194">
        <v>15</v>
      </c>
      <c r="G2010" s="195">
        <v>45</v>
      </c>
      <c r="H2010" s="196">
        <f t="shared" si="62"/>
        <v>0</v>
      </c>
      <c r="I2010" s="197">
        <v>0</v>
      </c>
      <c r="J2010" s="198">
        <f t="shared" si="63"/>
        <v>3</v>
      </c>
      <c r="K2010" s="197">
        <v>45</v>
      </c>
      <c r="L2010" s="199" t="s">
        <v>833</v>
      </c>
    </row>
    <row r="2011" spans="1:12" hidden="1">
      <c r="A2011" s="191">
        <v>2010</v>
      </c>
      <c r="B2011" s="192" t="s">
        <v>1793</v>
      </c>
      <c r="C2011" s="193" t="s">
        <v>4881</v>
      </c>
      <c r="D2011" s="193" t="s">
        <v>4882</v>
      </c>
      <c r="E2011" s="193">
        <v>1</v>
      </c>
      <c r="F2011" s="194">
        <v>13.9</v>
      </c>
      <c r="G2011" s="195">
        <v>13.9</v>
      </c>
      <c r="H2011" s="196">
        <f t="shared" si="62"/>
        <v>0</v>
      </c>
      <c r="I2011" s="197">
        <v>0</v>
      </c>
      <c r="J2011" s="198">
        <f t="shared" si="63"/>
        <v>1</v>
      </c>
      <c r="K2011" s="197">
        <v>13.9</v>
      </c>
      <c r="L2011" s="199" t="s">
        <v>833</v>
      </c>
    </row>
    <row r="2012" spans="1:12" hidden="1">
      <c r="A2012" s="191">
        <v>2011</v>
      </c>
      <c r="B2012" s="192" t="s">
        <v>1796</v>
      </c>
      <c r="C2012" s="193" t="s">
        <v>4883</v>
      </c>
      <c r="D2012" s="193" t="s">
        <v>4884</v>
      </c>
      <c r="E2012" s="193">
        <v>7</v>
      </c>
      <c r="F2012" s="194">
        <v>14.9</v>
      </c>
      <c r="G2012" s="195">
        <v>104.3</v>
      </c>
      <c r="H2012" s="196">
        <f t="shared" si="62"/>
        <v>0</v>
      </c>
      <c r="I2012" s="197">
        <v>0</v>
      </c>
      <c r="J2012" s="198">
        <f t="shared" si="63"/>
        <v>7</v>
      </c>
      <c r="K2012" s="197">
        <v>104.3</v>
      </c>
      <c r="L2012" s="199" t="s">
        <v>833</v>
      </c>
    </row>
    <row r="2013" spans="1:12" hidden="1">
      <c r="A2013" s="191">
        <v>2012</v>
      </c>
      <c r="B2013" s="192" t="s">
        <v>1799</v>
      </c>
      <c r="C2013" s="193" t="s">
        <v>4885</v>
      </c>
      <c r="D2013" s="193" t="s">
        <v>4886</v>
      </c>
      <c r="E2013" s="193">
        <v>18</v>
      </c>
      <c r="F2013" s="194">
        <v>4.8</v>
      </c>
      <c r="G2013" s="195">
        <v>86.399999999999991</v>
      </c>
      <c r="H2013" s="196">
        <f t="shared" si="62"/>
        <v>0</v>
      </c>
      <c r="I2013" s="197">
        <v>0</v>
      </c>
      <c r="J2013" s="198">
        <f t="shared" si="63"/>
        <v>18</v>
      </c>
      <c r="K2013" s="197">
        <v>86.399999999999991</v>
      </c>
      <c r="L2013" s="199" t="s">
        <v>833</v>
      </c>
    </row>
    <row r="2014" spans="1:12" hidden="1">
      <c r="A2014" s="191">
        <v>2013</v>
      </c>
      <c r="B2014" s="192" t="s">
        <v>1802</v>
      </c>
      <c r="C2014" s="193" t="s">
        <v>4887</v>
      </c>
      <c r="D2014" s="193" t="s">
        <v>4888</v>
      </c>
      <c r="E2014" s="193">
        <v>14</v>
      </c>
      <c r="F2014" s="194">
        <v>235.1</v>
      </c>
      <c r="G2014" s="195">
        <v>3291.4</v>
      </c>
      <c r="H2014" s="196">
        <f t="shared" si="62"/>
        <v>2</v>
      </c>
      <c r="I2014" s="197">
        <v>470.2</v>
      </c>
      <c r="J2014" s="198">
        <f t="shared" si="63"/>
        <v>12.000000000000002</v>
      </c>
      <c r="K2014" s="197">
        <v>2821.2000000000003</v>
      </c>
      <c r="L2014" s="199" t="s">
        <v>634</v>
      </c>
    </row>
    <row r="2015" spans="1:12" hidden="1">
      <c r="A2015" s="191">
        <v>2014</v>
      </c>
      <c r="B2015" s="192" t="s">
        <v>1805</v>
      </c>
      <c r="C2015" s="193" t="s">
        <v>4889</v>
      </c>
      <c r="D2015" s="193" t="s">
        <v>4890</v>
      </c>
      <c r="E2015" s="193">
        <v>14</v>
      </c>
      <c r="F2015" s="194">
        <v>232.1</v>
      </c>
      <c r="G2015" s="195">
        <v>3249.4</v>
      </c>
      <c r="H2015" s="196">
        <f t="shared" si="62"/>
        <v>1</v>
      </c>
      <c r="I2015" s="197">
        <v>232.1</v>
      </c>
      <c r="J2015" s="198">
        <f t="shared" si="63"/>
        <v>13.000000000000002</v>
      </c>
      <c r="K2015" s="197">
        <v>3017.3</v>
      </c>
      <c r="L2015" s="199" t="s">
        <v>634</v>
      </c>
    </row>
    <row r="2016" spans="1:12" hidden="1">
      <c r="A2016" s="191">
        <v>2015</v>
      </c>
      <c r="B2016" s="192" t="s">
        <v>1808</v>
      </c>
      <c r="C2016" s="193" t="s">
        <v>4891</v>
      </c>
      <c r="D2016" s="193" t="s">
        <v>4892</v>
      </c>
      <c r="E2016" s="193">
        <v>2</v>
      </c>
      <c r="F2016" s="194">
        <v>238.9</v>
      </c>
      <c r="G2016" s="195">
        <v>477.8</v>
      </c>
      <c r="H2016" s="196">
        <f t="shared" si="62"/>
        <v>0</v>
      </c>
      <c r="I2016" s="197">
        <v>0</v>
      </c>
      <c r="J2016" s="198">
        <f t="shared" si="63"/>
        <v>2</v>
      </c>
      <c r="K2016" s="197">
        <v>477.8</v>
      </c>
      <c r="L2016" s="199" t="s">
        <v>634</v>
      </c>
    </row>
    <row r="2017" spans="1:12" hidden="1">
      <c r="A2017" s="191">
        <v>2016</v>
      </c>
      <c r="B2017" s="192" t="s">
        <v>1811</v>
      </c>
      <c r="C2017" s="193" t="s">
        <v>4893</v>
      </c>
      <c r="D2017" s="193" t="s">
        <v>4894</v>
      </c>
      <c r="E2017" s="193">
        <v>4</v>
      </c>
      <c r="F2017" s="194">
        <v>240.1</v>
      </c>
      <c r="G2017" s="195">
        <v>960.4</v>
      </c>
      <c r="H2017" s="196">
        <f t="shared" si="62"/>
        <v>0</v>
      </c>
      <c r="I2017" s="197">
        <v>0</v>
      </c>
      <c r="J2017" s="198">
        <f t="shared" si="63"/>
        <v>4</v>
      </c>
      <c r="K2017" s="197">
        <v>960.4</v>
      </c>
      <c r="L2017" s="199" t="s">
        <v>634</v>
      </c>
    </row>
    <row r="2018" spans="1:12" hidden="1">
      <c r="A2018" s="191">
        <v>2017</v>
      </c>
      <c r="B2018" s="192" t="s">
        <v>1814</v>
      </c>
      <c r="C2018" s="193" t="s">
        <v>4895</v>
      </c>
      <c r="D2018" s="193" t="s">
        <v>4896</v>
      </c>
      <c r="E2018" s="193">
        <v>2</v>
      </c>
      <c r="F2018" s="194">
        <v>230</v>
      </c>
      <c r="G2018" s="195">
        <v>460</v>
      </c>
      <c r="H2018" s="196">
        <f t="shared" si="62"/>
        <v>0</v>
      </c>
      <c r="I2018" s="197">
        <v>0</v>
      </c>
      <c r="J2018" s="198">
        <f t="shared" si="63"/>
        <v>2</v>
      </c>
      <c r="K2018" s="197">
        <v>460</v>
      </c>
      <c r="L2018" s="199" t="s">
        <v>634</v>
      </c>
    </row>
    <row r="2019" spans="1:12" hidden="1">
      <c r="A2019" s="191">
        <v>2018</v>
      </c>
      <c r="B2019" s="192" t="s">
        <v>1817</v>
      </c>
      <c r="C2019" s="193" t="s">
        <v>4897</v>
      </c>
      <c r="D2019" s="193" t="s">
        <v>4898</v>
      </c>
      <c r="E2019" s="193">
        <v>2</v>
      </c>
      <c r="F2019" s="194">
        <v>377.3</v>
      </c>
      <c r="G2019" s="195">
        <v>754.6</v>
      </c>
      <c r="H2019" s="196">
        <f t="shared" si="62"/>
        <v>0</v>
      </c>
      <c r="I2019" s="197">
        <v>0</v>
      </c>
      <c r="J2019" s="198">
        <f t="shared" si="63"/>
        <v>2</v>
      </c>
      <c r="K2019" s="197">
        <v>754.6</v>
      </c>
      <c r="L2019" s="199" t="s">
        <v>634</v>
      </c>
    </row>
    <row r="2020" spans="1:12" hidden="1">
      <c r="A2020" s="191">
        <v>2019</v>
      </c>
      <c r="B2020" s="192" t="s">
        <v>1820</v>
      </c>
      <c r="C2020" s="193" t="s">
        <v>4899</v>
      </c>
      <c r="D2020" s="193" t="s">
        <v>4900</v>
      </c>
      <c r="E2020" s="193">
        <v>1</v>
      </c>
      <c r="F2020" s="194">
        <v>212.7</v>
      </c>
      <c r="G2020" s="195">
        <v>212.7</v>
      </c>
      <c r="H2020" s="196">
        <f t="shared" si="62"/>
        <v>0</v>
      </c>
      <c r="I2020" s="197">
        <v>0</v>
      </c>
      <c r="J2020" s="198">
        <f t="shared" si="63"/>
        <v>1</v>
      </c>
      <c r="K2020" s="197">
        <v>212.7</v>
      </c>
      <c r="L2020" s="199" t="s">
        <v>634</v>
      </c>
    </row>
    <row r="2021" spans="1:12" hidden="1">
      <c r="A2021" s="191">
        <v>2020</v>
      </c>
      <c r="B2021" s="192" t="s">
        <v>295</v>
      </c>
      <c r="C2021" s="193" t="s">
        <v>4901</v>
      </c>
      <c r="D2021" s="193" t="s">
        <v>4902</v>
      </c>
      <c r="E2021" s="193">
        <v>2</v>
      </c>
      <c r="F2021" s="194">
        <v>214.9</v>
      </c>
      <c r="G2021" s="195">
        <v>429.8</v>
      </c>
      <c r="H2021" s="196">
        <f t="shared" si="62"/>
        <v>0</v>
      </c>
      <c r="I2021" s="197">
        <v>0</v>
      </c>
      <c r="J2021" s="198">
        <f t="shared" si="63"/>
        <v>2</v>
      </c>
      <c r="K2021" s="197">
        <v>429.8</v>
      </c>
      <c r="L2021" s="199" t="s">
        <v>634</v>
      </c>
    </row>
    <row r="2022" spans="1:12" hidden="1">
      <c r="A2022" s="191">
        <v>2021</v>
      </c>
      <c r="B2022" s="192" t="s">
        <v>1823</v>
      </c>
      <c r="C2022" s="193" t="s">
        <v>4903</v>
      </c>
      <c r="D2022" s="193" t="s">
        <v>4904</v>
      </c>
      <c r="E2022" s="193">
        <v>1</v>
      </c>
      <c r="F2022" s="194">
        <v>212.7</v>
      </c>
      <c r="G2022" s="195">
        <v>212.7</v>
      </c>
      <c r="H2022" s="196">
        <f t="shared" si="62"/>
        <v>0</v>
      </c>
      <c r="I2022" s="197">
        <v>0</v>
      </c>
      <c r="J2022" s="198">
        <f t="shared" si="63"/>
        <v>1</v>
      </c>
      <c r="K2022" s="197">
        <v>212.7</v>
      </c>
      <c r="L2022" s="199" t="s">
        <v>634</v>
      </c>
    </row>
    <row r="2023" spans="1:12" hidden="1">
      <c r="A2023" s="191">
        <v>2022</v>
      </c>
      <c r="B2023" s="192" t="s">
        <v>1826</v>
      </c>
      <c r="C2023" s="193" t="s">
        <v>4905</v>
      </c>
      <c r="D2023" s="193" t="s">
        <v>4906</v>
      </c>
      <c r="E2023" s="193">
        <v>2</v>
      </c>
      <c r="F2023" s="194">
        <v>103.8</v>
      </c>
      <c r="G2023" s="195">
        <v>207.6</v>
      </c>
      <c r="H2023" s="196">
        <f t="shared" si="62"/>
        <v>0</v>
      </c>
      <c r="I2023" s="197">
        <v>0</v>
      </c>
      <c r="J2023" s="198">
        <f t="shared" si="63"/>
        <v>2</v>
      </c>
      <c r="K2023" s="197">
        <v>207.6</v>
      </c>
      <c r="L2023" s="199" t="s">
        <v>634</v>
      </c>
    </row>
    <row r="2024" spans="1:12" hidden="1">
      <c r="A2024" s="191">
        <v>2023</v>
      </c>
      <c r="B2024" s="192" t="s">
        <v>298</v>
      </c>
      <c r="C2024" s="193" t="s">
        <v>4907</v>
      </c>
      <c r="D2024" s="193" t="s">
        <v>4908</v>
      </c>
      <c r="E2024" s="193">
        <v>2</v>
      </c>
      <c r="F2024" s="194">
        <v>106.7</v>
      </c>
      <c r="G2024" s="195">
        <v>213.4</v>
      </c>
      <c r="H2024" s="196">
        <f t="shared" si="62"/>
        <v>0</v>
      </c>
      <c r="I2024" s="197">
        <v>0</v>
      </c>
      <c r="J2024" s="198">
        <f t="shared" si="63"/>
        <v>2</v>
      </c>
      <c r="K2024" s="197">
        <v>213.4</v>
      </c>
      <c r="L2024" s="199" t="s">
        <v>634</v>
      </c>
    </row>
    <row r="2025" spans="1:12" hidden="1">
      <c r="A2025" s="191">
        <v>2024</v>
      </c>
      <c r="B2025" s="192" t="s">
        <v>301</v>
      </c>
      <c r="C2025" s="193" t="s">
        <v>4909</v>
      </c>
      <c r="D2025" s="193" t="s">
        <v>4910</v>
      </c>
      <c r="E2025" s="193">
        <v>4</v>
      </c>
      <c r="F2025" s="194">
        <v>45.2</v>
      </c>
      <c r="G2025" s="195">
        <v>180.8</v>
      </c>
      <c r="H2025" s="196">
        <f t="shared" si="62"/>
        <v>0</v>
      </c>
      <c r="I2025" s="197">
        <v>0</v>
      </c>
      <c r="J2025" s="198">
        <f t="shared" si="63"/>
        <v>4</v>
      </c>
      <c r="K2025" s="197">
        <v>180.8</v>
      </c>
      <c r="L2025" s="199" t="s">
        <v>634</v>
      </c>
    </row>
    <row r="2026" spans="1:12" hidden="1">
      <c r="A2026" s="191">
        <v>2025</v>
      </c>
      <c r="B2026" s="192" t="s">
        <v>304</v>
      </c>
      <c r="C2026" s="193" t="s">
        <v>4911</v>
      </c>
      <c r="D2026" s="193" t="s">
        <v>4912</v>
      </c>
      <c r="E2026" s="193">
        <v>25</v>
      </c>
      <c r="F2026" s="194">
        <v>53.5</v>
      </c>
      <c r="G2026" s="195">
        <v>1337.5</v>
      </c>
      <c r="H2026" s="196">
        <f t="shared" si="62"/>
        <v>0</v>
      </c>
      <c r="I2026" s="197">
        <v>0</v>
      </c>
      <c r="J2026" s="198">
        <f t="shared" si="63"/>
        <v>25</v>
      </c>
      <c r="K2026" s="197">
        <v>1337.5</v>
      </c>
      <c r="L2026" s="199" t="s">
        <v>634</v>
      </c>
    </row>
    <row r="2027" spans="1:12" hidden="1">
      <c r="A2027" s="191">
        <v>2026</v>
      </c>
      <c r="B2027" s="192" t="s">
        <v>307</v>
      </c>
      <c r="C2027" s="193" t="s">
        <v>4913</v>
      </c>
      <c r="D2027" s="193" t="s">
        <v>4914</v>
      </c>
      <c r="E2027" s="193">
        <v>1</v>
      </c>
      <c r="F2027" s="194">
        <v>46.4</v>
      </c>
      <c r="G2027" s="195">
        <v>46.4</v>
      </c>
      <c r="H2027" s="196">
        <f t="shared" si="62"/>
        <v>0</v>
      </c>
      <c r="I2027" s="197">
        <v>0</v>
      </c>
      <c r="J2027" s="198">
        <f t="shared" si="63"/>
        <v>1</v>
      </c>
      <c r="K2027" s="197">
        <v>46.4</v>
      </c>
      <c r="L2027" s="199" t="s">
        <v>634</v>
      </c>
    </row>
    <row r="2028" spans="1:12" hidden="1">
      <c r="A2028" s="191">
        <v>2027</v>
      </c>
      <c r="B2028" s="192" t="s">
        <v>310</v>
      </c>
      <c r="C2028" s="193" t="s">
        <v>4915</v>
      </c>
      <c r="D2028" s="193" t="s">
        <v>4916</v>
      </c>
      <c r="E2028" s="193">
        <v>1</v>
      </c>
      <c r="F2028" s="194">
        <v>48.5</v>
      </c>
      <c r="G2028" s="195">
        <v>48.5</v>
      </c>
      <c r="H2028" s="196">
        <f t="shared" si="62"/>
        <v>0</v>
      </c>
      <c r="I2028" s="197">
        <v>0</v>
      </c>
      <c r="J2028" s="198">
        <f t="shared" si="63"/>
        <v>1</v>
      </c>
      <c r="K2028" s="197">
        <v>48.5</v>
      </c>
      <c r="L2028" s="199" t="s">
        <v>634</v>
      </c>
    </row>
    <row r="2029" spans="1:12" hidden="1">
      <c r="A2029" s="191">
        <v>2028</v>
      </c>
      <c r="B2029" s="192" t="s">
        <v>313</v>
      </c>
      <c r="C2029" s="193" t="s">
        <v>4917</v>
      </c>
      <c r="D2029" s="193" t="s">
        <v>4918</v>
      </c>
      <c r="E2029" s="193">
        <v>1</v>
      </c>
      <c r="F2029" s="194">
        <v>52.6</v>
      </c>
      <c r="G2029" s="195">
        <v>52.6</v>
      </c>
      <c r="H2029" s="196">
        <f t="shared" si="62"/>
        <v>0</v>
      </c>
      <c r="I2029" s="197">
        <v>0</v>
      </c>
      <c r="J2029" s="198">
        <f t="shared" si="63"/>
        <v>1</v>
      </c>
      <c r="K2029" s="197">
        <v>52.6</v>
      </c>
      <c r="L2029" s="199" t="s">
        <v>634</v>
      </c>
    </row>
    <row r="2030" spans="1:12" hidden="1">
      <c r="A2030" s="191">
        <v>2029</v>
      </c>
      <c r="B2030" s="192" t="s">
        <v>1829</v>
      </c>
      <c r="C2030" s="193" t="s">
        <v>4919</v>
      </c>
      <c r="D2030" s="193" t="s">
        <v>4920</v>
      </c>
      <c r="E2030" s="193">
        <v>1</v>
      </c>
      <c r="F2030" s="194">
        <v>37.299999999999997</v>
      </c>
      <c r="G2030" s="195">
        <v>37.299999999999997</v>
      </c>
      <c r="H2030" s="196">
        <f t="shared" si="62"/>
        <v>0</v>
      </c>
      <c r="I2030" s="197">
        <v>0</v>
      </c>
      <c r="J2030" s="198">
        <f t="shared" si="63"/>
        <v>1</v>
      </c>
      <c r="K2030" s="197">
        <v>37.299999999999997</v>
      </c>
      <c r="L2030" s="199" t="s">
        <v>634</v>
      </c>
    </row>
    <row r="2031" spans="1:12" hidden="1">
      <c r="A2031" s="191">
        <v>2030</v>
      </c>
      <c r="B2031" s="192" t="s">
        <v>1833</v>
      </c>
      <c r="C2031" s="193" t="s">
        <v>4921</v>
      </c>
      <c r="D2031" s="193" t="s">
        <v>4922</v>
      </c>
      <c r="E2031" s="193">
        <v>1</v>
      </c>
      <c r="F2031" s="194">
        <v>35.700000000000003</v>
      </c>
      <c r="G2031" s="195">
        <v>35.700000000000003</v>
      </c>
      <c r="H2031" s="196">
        <f t="shared" si="62"/>
        <v>0</v>
      </c>
      <c r="I2031" s="197">
        <v>0</v>
      </c>
      <c r="J2031" s="198">
        <f t="shared" si="63"/>
        <v>1</v>
      </c>
      <c r="K2031" s="197">
        <v>35.700000000000003</v>
      </c>
      <c r="L2031" s="199" t="s">
        <v>634</v>
      </c>
    </row>
    <row r="2032" spans="1:12" hidden="1">
      <c r="A2032" s="191">
        <v>2031</v>
      </c>
      <c r="B2032" s="192" t="s">
        <v>1836</v>
      </c>
      <c r="C2032" s="193" t="s">
        <v>4923</v>
      </c>
      <c r="D2032" s="193" t="s">
        <v>4924</v>
      </c>
      <c r="E2032" s="193">
        <v>1</v>
      </c>
      <c r="F2032" s="194">
        <v>30.1</v>
      </c>
      <c r="G2032" s="195">
        <v>30.1</v>
      </c>
      <c r="H2032" s="196">
        <f t="shared" si="62"/>
        <v>0</v>
      </c>
      <c r="I2032" s="197">
        <v>0</v>
      </c>
      <c r="J2032" s="198">
        <f t="shared" si="63"/>
        <v>1</v>
      </c>
      <c r="K2032" s="197">
        <v>30.1</v>
      </c>
      <c r="L2032" s="199" t="s">
        <v>634</v>
      </c>
    </row>
    <row r="2033" spans="1:12" hidden="1">
      <c r="A2033" s="191">
        <v>2032</v>
      </c>
      <c r="B2033" s="192" t="s">
        <v>1839</v>
      </c>
      <c r="C2033" s="193" t="s">
        <v>4925</v>
      </c>
      <c r="D2033" s="193" t="s">
        <v>4926</v>
      </c>
      <c r="E2033" s="193">
        <v>1</v>
      </c>
      <c r="F2033" s="194">
        <v>35.200000000000003</v>
      </c>
      <c r="G2033" s="195">
        <v>35.200000000000003</v>
      </c>
      <c r="H2033" s="196">
        <f t="shared" si="62"/>
        <v>0</v>
      </c>
      <c r="I2033" s="197">
        <v>0</v>
      </c>
      <c r="J2033" s="198">
        <f t="shared" si="63"/>
        <v>1</v>
      </c>
      <c r="K2033" s="197">
        <v>35.200000000000003</v>
      </c>
      <c r="L2033" s="199" t="s">
        <v>634</v>
      </c>
    </row>
    <row r="2034" spans="1:12" hidden="1">
      <c r="A2034" s="191">
        <v>2033</v>
      </c>
      <c r="B2034" s="192" t="s">
        <v>316</v>
      </c>
      <c r="C2034" s="193" t="s">
        <v>4927</v>
      </c>
      <c r="D2034" s="193" t="s">
        <v>4928</v>
      </c>
      <c r="E2034" s="193">
        <v>1</v>
      </c>
      <c r="F2034" s="194">
        <v>24.7</v>
      </c>
      <c r="G2034" s="195">
        <v>24.7</v>
      </c>
      <c r="H2034" s="196">
        <f t="shared" si="62"/>
        <v>0</v>
      </c>
      <c r="I2034" s="197">
        <v>0</v>
      </c>
      <c r="J2034" s="198">
        <f t="shared" si="63"/>
        <v>1</v>
      </c>
      <c r="K2034" s="197">
        <v>24.7</v>
      </c>
      <c r="L2034" s="199" t="s">
        <v>634</v>
      </c>
    </row>
    <row r="2035" spans="1:12" hidden="1">
      <c r="A2035" s="191">
        <v>2034</v>
      </c>
      <c r="B2035" s="192" t="s">
        <v>1842</v>
      </c>
      <c r="C2035" s="193" t="s">
        <v>4929</v>
      </c>
      <c r="D2035" s="193" t="s">
        <v>4930</v>
      </c>
      <c r="E2035" s="193">
        <v>1</v>
      </c>
      <c r="F2035" s="194">
        <v>69.900000000000006</v>
      </c>
      <c r="G2035" s="195">
        <v>69.900000000000006</v>
      </c>
      <c r="H2035" s="196">
        <f t="shared" si="62"/>
        <v>0</v>
      </c>
      <c r="I2035" s="197">
        <v>0</v>
      </c>
      <c r="J2035" s="198">
        <f t="shared" si="63"/>
        <v>1</v>
      </c>
      <c r="K2035" s="197">
        <v>69.900000000000006</v>
      </c>
      <c r="L2035" s="199" t="s">
        <v>634</v>
      </c>
    </row>
    <row r="2036" spans="1:12" hidden="1">
      <c r="A2036" s="191">
        <v>2035</v>
      </c>
      <c r="B2036" s="192" t="s">
        <v>1845</v>
      </c>
      <c r="C2036" s="193" t="s">
        <v>4931</v>
      </c>
      <c r="D2036" s="193" t="s">
        <v>4932</v>
      </c>
      <c r="E2036" s="193">
        <v>2</v>
      </c>
      <c r="F2036" s="194">
        <v>216.8</v>
      </c>
      <c r="G2036" s="195">
        <v>433.6</v>
      </c>
      <c r="H2036" s="196">
        <f t="shared" si="62"/>
        <v>0</v>
      </c>
      <c r="I2036" s="197">
        <v>0</v>
      </c>
      <c r="J2036" s="198">
        <f t="shared" si="63"/>
        <v>2</v>
      </c>
      <c r="K2036" s="197">
        <v>433.6</v>
      </c>
      <c r="L2036" s="199" t="s">
        <v>634</v>
      </c>
    </row>
    <row r="2037" spans="1:12" hidden="1">
      <c r="A2037" s="191">
        <v>2036</v>
      </c>
      <c r="B2037" s="192" t="s">
        <v>1848</v>
      </c>
      <c r="C2037" s="193" t="s">
        <v>4933</v>
      </c>
      <c r="D2037" s="193" t="s">
        <v>4934</v>
      </c>
      <c r="E2037" s="193">
        <v>1</v>
      </c>
      <c r="F2037" s="194">
        <v>219.2</v>
      </c>
      <c r="G2037" s="195">
        <v>219.2</v>
      </c>
      <c r="H2037" s="196">
        <f t="shared" si="62"/>
        <v>0</v>
      </c>
      <c r="I2037" s="197">
        <v>0</v>
      </c>
      <c r="J2037" s="198">
        <f t="shared" si="63"/>
        <v>1</v>
      </c>
      <c r="K2037" s="197">
        <v>219.2</v>
      </c>
      <c r="L2037" s="199" t="s">
        <v>634</v>
      </c>
    </row>
    <row r="2038" spans="1:12" hidden="1">
      <c r="A2038" s="191">
        <v>2037</v>
      </c>
      <c r="B2038" s="192" t="s">
        <v>1851</v>
      </c>
      <c r="C2038" s="193" t="s">
        <v>4935</v>
      </c>
      <c r="D2038" s="193" t="s">
        <v>4936</v>
      </c>
      <c r="E2038" s="193">
        <v>1</v>
      </c>
      <c r="F2038" s="194">
        <v>219.2</v>
      </c>
      <c r="G2038" s="195">
        <v>219.2</v>
      </c>
      <c r="H2038" s="196">
        <f t="shared" si="62"/>
        <v>0</v>
      </c>
      <c r="I2038" s="197">
        <v>0</v>
      </c>
      <c r="J2038" s="198">
        <f t="shared" si="63"/>
        <v>1</v>
      </c>
      <c r="K2038" s="197">
        <v>219.2</v>
      </c>
      <c r="L2038" s="199" t="s">
        <v>634</v>
      </c>
    </row>
    <row r="2039" spans="1:12" hidden="1">
      <c r="A2039" s="191">
        <v>2038</v>
      </c>
      <c r="B2039" s="192" t="s">
        <v>1854</v>
      </c>
      <c r="C2039" s="193" t="s">
        <v>4937</v>
      </c>
      <c r="D2039" s="193" t="s">
        <v>4938</v>
      </c>
      <c r="E2039" s="193">
        <v>1</v>
      </c>
      <c r="F2039" s="194">
        <v>322.89999999999998</v>
      </c>
      <c r="G2039" s="195">
        <v>322.89999999999998</v>
      </c>
      <c r="H2039" s="196">
        <f t="shared" si="62"/>
        <v>0</v>
      </c>
      <c r="I2039" s="197">
        <v>0</v>
      </c>
      <c r="J2039" s="198">
        <f t="shared" si="63"/>
        <v>1</v>
      </c>
      <c r="K2039" s="197">
        <v>322.89999999999998</v>
      </c>
      <c r="L2039" s="199" t="s">
        <v>634</v>
      </c>
    </row>
    <row r="2040" spans="1:12" hidden="1">
      <c r="A2040" s="191">
        <v>2039</v>
      </c>
      <c r="B2040" s="192" t="s">
        <v>1856</v>
      </c>
      <c r="C2040" s="193" t="s">
        <v>4939</v>
      </c>
      <c r="D2040" s="193" t="s">
        <v>4940</v>
      </c>
      <c r="E2040" s="193">
        <v>1</v>
      </c>
      <c r="F2040" s="194">
        <v>473.1</v>
      </c>
      <c r="G2040" s="195">
        <v>473.1</v>
      </c>
      <c r="H2040" s="196">
        <f t="shared" si="62"/>
        <v>0</v>
      </c>
      <c r="I2040" s="197">
        <v>0</v>
      </c>
      <c r="J2040" s="198">
        <f t="shared" si="63"/>
        <v>1</v>
      </c>
      <c r="K2040" s="197">
        <v>473.1</v>
      </c>
      <c r="L2040" s="199" t="s">
        <v>634</v>
      </c>
    </row>
    <row r="2041" spans="1:12" hidden="1">
      <c r="A2041" s="191">
        <v>2040</v>
      </c>
      <c r="B2041" s="192" t="s">
        <v>1859</v>
      </c>
      <c r="C2041" s="193" t="s">
        <v>4941</v>
      </c>
      <c r="D2041" s="193" t="s">
        <v>4942</v>
      </c>
      <c r="E2041" s="193">
        <v>1</v>
      </c>
      <c r="F2041" s="194">
        <v>61.1</v>
      </c>
      <c r="G2041" s="195">
        <v>61.1</v>
      </c>
      <c r="H2041" s="196">
        <f t="shared" si="62"/>
        <v>0</v>
      </c>
      <c r="I2041" s="197">
        <v>0</v>
      </c>
      <c r="J2041" s="198">
        <f t="shared" si="63"/>
        <v>1</v>
      </c>
      <c r="K2041" s="197">
        <v>61.1</v>
      </c>
      <c r="L2041" s="199" t="s">
        <v>833</v>
      </c>
    </row>
    <row r="2042" spans="1:12" hidden="1">
      <c r="A2042" s="191">
        <v>2041</v>
      </c>
      <c r="B2042" s="192" t="s">
        <v>1862</v>
      </c>
      <c r="C2042" s="193" t="s">
        <v>4943</v>
      </c>
      <c r="D2042" s="193" t="s">
        <v>4944</v>
      </c>
      <c r="E2042" s="193">
        <v>1</v>
      </c>
      <c r="F2042" s="194">
        <v>237.1</v>
      </c>
      <c r="G2042" s="195">
        <v>237.1</v>
      </c>
      <c r="H2042" s="196">
        <f t="shared" si="62"/>
        <v>0</v>
      </c>
      <c r="I2042" s="197">
        <v>0</v>
      </c>
      <c r="J2042" s="198">
        <f t="shared" si="63"/>
        <v>1</v>
      </c>
      <c r="K2042" s="197">
        <v>237.1</v>
      </c>
      <c r="L2042" s="199" t="s">
        <v>833</v>
      </c>
    </row>
    <row r="2043" spans="1:12" hidden="1">
      <c r="A2043" s="191">
        <v>2042</v>
      </c>
      <c r="B2043" s="192" t="s">
        <v>1865</v>
      </c>
      <c r="C2043" s="193" t="s">
        <v>4945</v>
      </c>
      <c r="D2043" s="193" t="s">
        <v>4946</v>
      </c>
      <c r="E2043" s="193">
        <v>12</v>
      </c>
      <c r="F2043" s="194">
        <v>28.9</v>
      </c>
      <c r="G2043" s="195">
        <v>346.79999999999995</v>
      </c>
      <c r="H2043" s="196">
        <f t="shared" si="62"/>
        <v>0</v>
      </c>
      <c r="I2043" s="197">
        <v>0</v>
      </c>
      <c r="J2043" s="198">
        <f t="shared" si="63"/>
        <v>11.999999999999998</v>
      </c>
      <c r="K2043" s="197">
        <v>346.79999999999995</v>
      </c>
      <c r="L2043" s="199" t="s">
        <v>833</v>
      </c>
    </row>
    <row r="2044" spans="1:12" hidden="1">
      <c r="A2044" s="191">
        <v>2043</v>
      </c>
      <c r="B2044" s="192" t="s">
        <v>1868</v>
      </c>
      <c r="C2044" s="193" t="s">
        <v>4947</v>
      </c>
      <c r="D2044" s="193" t="s">
        <v>4948</v>
      </c>
      <c r="E2044" s="193">
        <v>1</v>
      </c>
      <c r="F2044" s="194">
        <v>36</v>
      </c>
      <c r="G2044" s="195">
        <v>36</v>
      </c>
      <c r="H2044" s="196">
        <f t="shared" si="62"/>
        <v>0</v>
      </c>
      <c r="I2044" s="197">
        <v>0</v>
      </c>
      <c r="J2044" s="198">
        <f t="shared" si="63"/>
        <v>1</v>
      </c>
      <c r="K2044" s="197">
        <v>36</v>
      </c>
      <c r="L2044" s="199" t="s">
        <v>833</v>
      </c>
    </row>
    <row r="2045" spans="1:12" hidden="1">
      <c r="A2045" s="191">
        <v>2044</v>
      </c>
      <c r="B2045" s="192" t="s">
        <v>1871</v>
      </c>
      <c r="C2045" s="193" t="s">
        <v>4949</v>
      </c>
      <c r="D2045" s="193" t="s">
        <v>4950</v>
      </c>
      <c r="E2045" s="193">
        <v>1</v>
      </c>
      <c r="F2045" s="194">
        <v>45.9</v>
      </c>
      <c r="G2045" s="195">
        <v>45.9</v>
      </c>
      <c r="H2045" s="196">
        <f t="shared" si="62"/>
        <v>0</v>
      </c>
      <c r="I2045" s="197">
        <v>0</v>
      </c>
      <c r="J2045" s="198">
        <f t="shared" si="63"/>
        <v>1</v>
      </c>
      <c r="K2045" s="197">
        <v>45.9</v>
      </c>
      <c r="L2045" s="199" t="s">
        <v>833</v>
      </c>
    </row>
    <row r="2046" spans="1:12" hidden="1">
      <c r="A2046" s="191">
        <v>2045</v>
      </c>
      <c r="B2046" s="192" t="s">
        <v>1874</v>
      </c>
      <c r="C2046" s="193" t="s">
        <v>4951</v>
      </c>
      <c r="D2046" s="193" t="s">
        <v>4952</v>
      </c>
      <c r="E2046" s="193">
        <v>1</v>
      </c>
      <c r="F2046" s="194">
        <v>9.4</v>
      </c>
      <c r="G2046" s="195">
        <v>9.4</v>
      </c>
      <c r="H2046" s="196">
        <f t="shared" si="62"/>
        <v>0</v>
      </c>
      <c r="I2046" s="197">
        <v>0</v>
      </c>
      <c r="J2046" s="198">
        <f t="shared" si="63"/>
        <v>1</v>
      </c>
      <c r="K2046" s="197">
        <v>9.4</v>
      </c>
      <c r="L2046" s="199" t="s">
        <v>833</v>
      </c>
    </row>
    <row r="2047" spans="1:12" hidden="1">
      <c r="A2047" s="191">
        <v>2046</v>
      </c>
      <c r="B2047" s="192" t="s">
        <v>1877</v>
      </c>
      <c r="C2047" s="193" t="s">
        <v>4953</v>
      </c>
      <c r="D2047" s="193" t="s">
        <v>4954</v>
      </c>
      <c r="E2047" s="193">
        <v>1</v>
      </c>
      <c r="F2047" s="194">
        <v>8.8000000000000007</v>
      </c>
      <c r="G2047" s="195">
        <v>8.8000000000000007</v>
      </c>
      <c r="H2047" s="196">
        <f t="shared" si="62"/>
        <v>0</v>
      </c>
      <c r="I2047" s="197">
        <v>0</v>
      </c>
      <c r="J2047" s="198">
        <f t="shared" si="63"/>
        <v>1</v>
      </c>
      <c r="K2047" s="197">
        <v>8.8000000000000007</v>
      </c>
      <c r="L2047" s="199" t="s">
        <v>833</v>
      </c>
    </row>
    <row r="2048" spans="1:12" hidden="1">
      <c r="A2048" s="191">
        <v>2047</v>
      </c>
      <c r="B2048" s="192" t="s">
        <v>1880</v>
      </c>
      <c r="C2048" s="193" t="s">
        <v>4955</v>
      </c>
      <c r="D2048" s="193" t="s">
        <v>4956</v>
      </c>
      <c r="E2048" s="193">
        <v>13</v>
      </c>
      <c r="F2048" s="194">
        <v>10.9</v>
      </c>
      <c r="G2048" s="195">
        <v>141.70000000000002</v>
      </c>
      <c r="H2048" s="196">
        <f t="shared" si="62"/>
        <v>0</v>
      </c>
      <c r="I2048" s="197">
        <v>0</v>
      </c>
      <c r="J2048" s="198">
        <f t="shared" si="63"/>
        <v>13.000000000000002</v>
      </c>
      <c r="K2048" s="197">
        <v>141.70000000000002</v>
      </c>
      <c r="L2048" s="199" t="s">
        <v>833</v>
      </c>
    </row>
    <row r="2049" spans="1:12" hidden="1">
      <c r="A2049" s="191">
        <v>2048</v>
      </c>
      <c r="B2049" s="192" t="s">
        <v>1883</v>
      </c>
      <c r="C2049" s="193" t="s">
        <v>4957</v>
      </c>
      <c r="D2049" s="193" t="s">
        <v>4958</v>
      </c>
      <c r="E2049" s="193">
        <v>1</v>
      </c>
      <c r="F2049" s="194">
        <v>10.4</v>
      </c>
      <c r="G2049" s="195">
        <v>10.4</v>
      </c>
      <c r="H2049" s="196">
        <f t="shared" si="62"/>
        <v>0</v>
      </c>
      <c r="I2049" s="197">
        <v>0</v>
      </c>
      <c r="J2049" s="198">
        <f t="shared" si="63"/>
        <v>1</v>
      </c>
      <c r="K2049" s="197">
        <v>10.4</v>
      </c>
      <c r="L2049" s="199" t="s">
        <v>833</v>
      </c>
    </row>
    <row r="2050" spans="1:12" hidden="1">
      <c r="A2050" s="191">
        <v>2049</v>
      </c>
      <c r="B2050" s="192" t="s">
        <v>319</v>
      </c>
      <c r="C2050" s="193" t="s">
        <v>4959</v>
      </c>
      <c r="D2050" s="193" t="s">
        <v>4960</v>
      </c>
      <c r="E2050" s="193">
        <v>12</v>
      </c>
      <c r="F2050" s="194">
        <v>8.8000000000000007</v>
      </c>
      <c r="G2050" s="195">
        <v>105.60000000000001</v>
      </c>
      <c r="H2050" s="196">
        <f t="shared" si="62"/>
        <v>0</v>
      </c>
      <c r="I2050" s="197">
        <v>0</v>
      </c>
      <c r="J2050" s="198">
        <f t="shared" si="63"/>
        <v>12</v>
      </c>
      <c r="K2050" s="197">
        <v>105.60000000000001</v>
      </c>
      <c r="L2050" s="199" t="s">
        <v>833</v>
      </c>
    </row>
    <row r="2051" spans="1:12" hidden="1">
      <c r="A2051" s="191">
        <v>2050</v>
      </c>
      <c r="B2051" s="192" t="s">
        <v>322</v>
      </c>
      <c r="C2051" s="193" t="s">
        <v>4961</v>
      </c>
      <c r="D2051" s="193" t="s">
        <v>4962</v>
      </c>
      <c r="E2051" s="193">
        <v>12</v>
      </c>
      <c r="F2051" s="194">
        <v>10.5</v>
      </c>
      <c r="G2051" s="195">
        <v>126</v>
      </c>
      <c r="H2051" s="196">
        <f t="shared" ref="H2051:H2062" si="64">I2051/F2051</f>
        <v>0</v>
      </c>
      <c r="I2051" s="197">
        <v>0</v>
      </c>
      <c r="J2051" s="198">
        <f t="shared" ref="J2051:J2062" si="65">K2051/F2051</f>
        <v>12</v>
      </c>
      <c r="K2051" s="197">
        <v>126</v>
      </c>
      <c r="L2051" s="199" t="s">
        <v>833</v>
      </c>
    </row>
    <row r="2052" spans="1:12" hidden="1">
      <c r="A2052" s="191">
        <v>2051</v>
      </c>
      <c r="B2052" s="192" t="s">
        <v>1886</v>
      </c>
      <c r="C2052" s="193" t="s">
        <v>4963</v>
      </c>
      <c r="D2052" s="193" t="s">
        <v>4964</v>
      </c>
      <c r="E2052" s="193">
        <v>1</v>
      </c>
      <c r="F2052" s="194">
        <v>9.6</v>
      </c>
      <c r="G2052" s="195">
        <v>9.6</v>
      </c>
      <c r="H2052" s="196">
        <f t="shared" si="64"/>
        <v>0</v>
      </c>
      <c r="I2052" s="197">
        <v>0</v>
      </c>
      <c r="J2052" s="198">
        <f t="shared" si="65"/>
        <v>1</v>
      </c>
      <c r="K2052" s="197">
        <v>9.6</v>
      </c>
      <c r="L2052" s="199" t="s">
        <v>833</v>
      </c>
    </row>
    <row r="2053" spans="1:12" hidden="1">
      <c r="A2053" s="191">
        <v>2052</v>
      </c>
      <c r="B2053" s="192" t="s">
        <v>1889</v>
      </c>
      <c r="C2053" s="193" t="s">
        <v>4965</v>
      </c>
      <c r="D2053" s="193" t="s">
        <v>4966</v>
      </c>
      <c r="E2053" s="193">
        <v>1</v>
      </c>
      <c r="F2053" s="194">
        <v>9.3000000000000007</v>
      </c>
      <c r="G2053" s="195">
        <v>9.3000000000000007</v>
      </c>
      <c r="H2053" s="196">
        <f t="shared" si="64"/>
        <v>0</v>
      </c>
      <c r="I2053" s="197">
        <v>0</v>
      </c>
      <c r="J2053" s="198">
        <f t="shared" si="65"/>
        <v>1</v>
      </c>
      <c r="K2053" s="197">
        <v>9.3000000000000007</v>
      </c>
      <c r="L2053" s="199" t="s">
        <v>833</v>
      </c>
    </row>
    <row r="2054" spans="1:12" hidden="1">
      <c r="A2054" s="191">
        <v>2053</v>
      </c>
      <c r="B2054" s="192" t="s">
        <v>1892</v>
      </c>
      <c r="C2054" s="193" t="s">
        <v>4967</v>
      </c>
      <c r="D2054" s="193" t="s">
        <v>4968</v>
      </c>
      <c r="E2054" s="193">
        <v>2</v>
      </c>
      <c r="F2054" s="194">
        <v>10.8</v>
      </c>
      <c r="G2054" s="195">
        <v>21.6</v>
      </c>
      <c r="H2054" s="196">
        <f t="shared" si="64"/>
        <v>0</v>
      </c>
      <c r="I2054" s="197">
        <v>0</v>
      </c>
      <c r="J2054" s="198">
        <f t="shared" si="65"/>
        <v>2</v>
      </c>
      <c r="K2054" s="197">
        <v>21.6</v>
      </c>
      <c r="L2054" s="199" t="s">
        <v>833</v>
      </c>
    </row>
    <row r="2055" spans="1:12" hidden="1">
      <c r="A2055" s="191">
        <v>2054</v>
      </c>
      <c r="B2055" s="192" t="s">
        <v>1895</v>
      </c>
      <c r="C2055" s="193" t="s">
        <v>4969</v>
      </c>
      <c r="D2055" s="193" t="s">
        <v>4970</v>
      </c>
      <c r="E2055" s="193">
        <v>1</v>
      </c>
      <c r="F2055" s="194">
        <v>13.1</v>
      </c>
      <c r="G2055" s="195">
        <v>13.1</v>
      </c>
      <c r="H2055" s="196">
        <f t="shared" si="64"/>
        <v>0</v>
      </c>
      <c r="I2055" s="197">
        <v>0</v>
      </c>
      <c r="J2055" s="198">
        <f t="shared" si="65"/>
        <v>1</v>
      </c>
      <c r="K2055" s="197">
        <v>13.1</v>
      </c>
      <c r="L2055" s="199" t="s">
        <v>833</v>
      </c>
    </row>
    <row r="2056" spans="1:12" hidden="1">
      <c r="A2056" s="191">
        <v>2055</v>
      </c>
      <c r="B2056" s="192" t="s">
        <v>1898</v>
      </c>
      <c r="C2056" s="193" t="s">
        <v>4971</v>
      </c>
      <c r="D2056" s="193" t="s">
        <v>4972</v>
      </c>
      <c r="E2056" s="193">
        <v>2</v>
      </c>
      <c r="F2056" s="194">
        <v>8</v>
      </c>
      <c r="G2056" s="195">
        <v>16</v>
      </c>
      <c r="H2056" s="196">
        <f t="shared" si="64"/>
        <v>0</v>
      </c>
      <c r="I2056" s="197">
        <v>0</v>
      </c>
      <c r="J2056" s="198">
        <f t="shared" si="65"/>
        <v>2</v>
      </c>
      <c r="K2056" s="197">
        <v>16</v>
      </c>
      <c r="L2056" s="199" t="s">
        <v>833</v>
      </c>
    </row>
    <row r="2057" spans="1:12" hidden="1">
      <c r="A2057" s="191">
        <v>2056</v>
      </c>
      <c r="B2057" s="192" t="s">
        <v>440</v>
      </c>
      <c r="C2057" s="193" t="s">
        <v>4973</v>
      </c>
      <c r="D2057" s="193" t="s">
        <v>4974</v>
      </c>
      <c r="E2057" s="193">
        <v>1</v>
      </c>
      <c r="F2057" s="194">
        <v>12.4</v>
      </c>
      <c r="G2057" s="195">
        <v>12.4</v>
      </c>
      <c r="H2057" s="196">
        <f t="shared" si="64"/>
        <v>0</v>
      </c>
      <c r="I2057" s="197">
        <v>0</v>
      </c>
      <c r="J2057" s="198">
        <f t="shared" si="65"/>
        <v>1</v>
      </c>
      <c r="K2057" s="197">
        <v>12.4</v>
      </c>
      <c r="L2057" s="199" t="s">
        <v>833</v>
      </c>
    </row>
    <row r="2058" spans="1:12" hidden="1">
      <c r="A2058" s="191">
        <v>2057</v>
      </c>
      <c r="B2058" s="192" t="s">
        <v>443</v>
      </c>
      <c r="C2058" s="193" t="s">
        <v>4975</v>
      </c>
      <c r="D2058" s="193" t="s">
        <v>4976</v>
      </c>
      <c r="E2058" s="193">
        <v>11</v>
      </c>
      <c r="F2058" s="194">
        <v>1414.8</v>
      </c>
      <c r="G2058" s="195">
        <v>15562.8</v>
      </c>
      <c r="H2058" s="196">
        <f>I2058/F2058</f>
        <v>7.0000000000000009</v>
      </c>
      <c r="I2058" s="197">
        <v>9903.6</v>
      </c>
      <c r="J2058" s="198">
        <f t="shared" si="65"/>
        <v>3.9999999999999996</v>
      </c>
      <c r="K2058" s="197">
        <v>5659.1999999999989</v>
      </c>
      <c r="L2058" s="199" t="s">
        <v>639</v>
      </c>
    </row>
    <row r="2059" spans="1:12">
      <c r="A2059" s="191">
        <v>2058</v>
      </c>
      <c r="B2059" s="192" t="s">
        <v>446</v>
      </c>
      <c r="C2059" s="193" t="s">
        <v>4977</v>
      </c>
      <c r="D2059" s="193" t="s">
        <v>4978</v>
      </c>
      <c r="E2059" s="193">
        <v>128</v>
      </c>
      <c r="F2059" s="194">
        <v>1.6</v>
      </c>
      <c r="G2059" s="195">
        <v>204.8</v>
      </c>
      <c r="H2059" s="196">
        <f t="shared" si="64"/>
        <v>32</v>
      </c>
      <c r="I2059" s="197">
        <v>51.2</v>
      </c>
      <c r="J2059" s="198">
        <f t="shared" si="65"/>
        <v>96.000000000000014</v>
      </c>
      <c r="K2059" s="197">
        <v>153.60000000000002</v>
      </c>
      <c r="L2059" s="200" t="s">
        <v>880</v>
      </c>
    </row>
    <row r="2060" spans="1:12" hidden="1">
      <c r="A2060" s="191">
        <v>2059</v>
      </c>
      <c r="B2060" s="192" t="s">
        <v>325</v>
      </c>
      <c r="C2060" s="193" t="s">
        <v>4979</v>
      </c>
      <c r="D2060" s="193" t="s">
        <v>4980</v>
      </c>
      <c r="E2060" s="193">
        <v>8</v>
      </c>
      <c r="F2060" s="194">
        <v>1</v>
      </c>
      <c r="G2060" s="195">
        <v>8</v>
      </c>
      <c r="H2060" s="196">
        <f t="shared" si="64"/>
        <v>0</v>
      </c>
      <c r="I2060" s="197">
        <v>0</v>
      </c>
      <c r="J2060" s="198">
        <f t="shared" si="65"/>
        <v>8</v>
      </c>
      <c r="K2060" s="197">
        <v>8</v>
      </c>
      <c r="L2060" s="202" t="s">
        <v>634</v>
      </c>
    </row>
    <row r="2061" spans="1:12" hidden="1">
      <c r="A2061" s="191">
        <v>2060</v>
      </c>
      <c r="B2061" s="192" t="s">
        <v>328</v>
      </c>
      <c r="C2061" s="193" t="s">
        <v>4981</v>
      </c>
      <c r="D2061" s="193" t="s">
        <v>4982</v>
      </c>
      <c r="E2061" s="193">
        <v>8</v>
      </c>
      <c r="F2061" s="194">
        <v>47.7</v>
      </c>
      <c r="G2061" s="195">
        <v>381.6</v>
      </c>
      <c r="H2061" s="196">
        <f t="shared" si="64"/>
        <v>0</v>
      </c>
      <c r="I2061" s="197">
        <v>0</v>
      </c>
      <c r="J2061" s="198">
        <f t="shared" si="65"/>
        <v>8</v>
      </c>
      <c r="K2061" s="197">
        <v>381.6</v>
      </c>
      <c r="L2061" s="200" t="s">
        <v>1012</v>
      </c>
    </row>
    <row r="2062" spans="1:12" hidden="1">
      <c r="A2062" s="191">
        <v>2061</v>
      </c>
      <c r="B2062" s="192" t="s">
        <v>331</v>
      </c>
      <c r="C2062" s="193" t="s">
        <v>4983</v>
      </c>
      <c r="D2062" s="193" t="s">
        <v>4984</v>
      </c>
      <c r="E2062" s="193">
        <v>4</v>
      </c>
      <c r="F2062" s="194">
        <v>23.4</v>
      </c>
      <c r="G2062" s="195">
        <v>93.6</v>
      </c>
      <c r="H2062" s="196">
        <f t="shared" si="64"/>
        <v>0</v>
      </c>
      <c r="I2062" s="197">
        <v>0</v>
      </c>
      <c r="J2062" s="198">
        <f t="shared" si="65"/>
        <v>4</v>
      </c>
      <c r="K2062" s="197">
        <v>93.6</v>
      </c>
      <c r="L2062" s="200" t="s">
        <v>1012</v>
      </c>
    </row>
    <row r="2063" spans="1:12" s="209" customFormat="1" hidden="1">
      <c r="A2063" s="204"/>
      <c r="B2063" s="204"/>
      <c r="C2063" s="204"/>
      <c r="D2063" s="204"/>
      <c r="E2063" s="205">
        <f>SUM(E2:E2062)</f>
        <v>11389</v>
      </c>
      <c r="F2063" s="206"/>
      <c r="G2063" s="205">
        <f>SUM(G2:G2062)</f>
        <v>1895015.5000000016</v>
      </c>
      <c r="H2063" s="207"/>
      <c r="I2063" s="208">
        <f>SUM(I2:I2062)</f>
        <v>1122676.8000000005</v>
      </c>
      <c r="J2063" s="207"/>
      <c r="K2063" s="208">
        <f>SUM(K2:K2062)</f>
        <v>772338.69999999867</v>
      </c>
      <c r="L2063" s="202" t="s">
        <v>634</v>
      </c>
    </row>
    <row r="2065" spans="4:10">
      <c r="G2065" s="210"/>
      <c r="H2065" s="210"/>
      <c r="I2065" s="210"/>
      <c r="J2065" s="210"/>
    </row>
    <row r="2066" spans="4:10">
      <c r="E2066" s="211"/>
    </row>
    <row r="2067" spans="4:10">
      <c r="E2067" s="211"/>
    </row>
    <row r="2068" spans="4:10">
      <c r="D2068" s="212"/>
    </row>
    <row r="2069" spans="4:10">
      <c r="D2069" s="212"/>
    </row>
    <row r="2070" spans="4:10">
      <c r="D2070" s="212"/>
    </row>
    <row r="2071" spans="4:10">
      <c r="D2071" s="213"/>
    </row>
    <row r="2072" spans="4:10">
      <c r="D2072" s="214"/>
    </row>
    <row r="2073" spans="4:10">
      <c r="D2073" s="214"/>
    </row>
  </sheetData>
  <autoFilter ref="A1:L2063" xr:uid="{00000000-0001-0000-0000-000000000000}">
    <filterColumn colId="11">
      <filters>
        <filter val="раздел 1"/>
      </filters>
    </filterColumn>
  </autoFilter>
  <conditionalFormatting sqref="I2:J2062">
    <cfRule type="expression" dxfId="0" priority="1">
      <formula>I2=G2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DAF8-CA2E-4A54-87D8-20CBE04CCA35}">
  <dimension ref="A1:G180"/>
  <sheetViews>
    <sheetView topLeftCell="A73" workbookViewId="0">
      <selection activeCell="A87" sqref="A87:XFD87"/>
    </sheetView>
  </sheetViews>
  <sheetFormatPr defaultRowHeight="13.8"/>
  <cols>
    <col min="1" max="1" width="15.09765625" style="26" customWidth="1"/>
    <col min="2" max="2" width="8.8984375" style="26"/>
    <col min="3" max="5" width="27.09765625" style="26" customWidth="1"/>
    <col min="6" max="6" width="13.8984375" style="26" customWidth="1"/>
    <col min="7" max="7" width="22.8984375" style="26" customWidth="1"/>
  </cols>
  <sheetData>
    <row r="1" spans="1:7" ht="27.6">
      <c r="A1" s="97" t="s">
        <v>80</v>
      </c>
      <c r="B1" s="97" t="s">
        <v>81</v>
      </c>
      <c r="C1" s="96" t="s">
        <v>9</v>
      </c>
      <c r="D1" s="96" t="s">
        <v>11</v>
      </c>
      <c r="E1" s="96" t="s">
        <v>49</v>
      </c>
      <c r="F1" s="96" t="s">
        <v>13</v>
      </c>
    </row>
    <row r="2" spans="1:7" s="92" customFormat="1">
      <c r="A2" s="95" t="s">
        <v>82</v>
      </c>
      <c r="B2" s="94">
        <v>1</v>
      </c>
      <c r="C2" s="96" t="s">
        <v>374</v>
      </c>
      <c r="D2" s="96" t="s">
        <v>375</v>
      </c>
      <c r="E2" s="113" t="s">
        <v>376</v>
      </c>
      <c r="F2" s="113" t="s">
        <v>586</v>
      </c>
      <c r="G2" s="100" t="s">
        <v>101</v>
      </c>
    </row>
    <row r="3" spans="1:7" s="92" customFormat="1">
      <c r="A3" s="95" t="s">
        <v>82</v>
      </c>
      <c r="B3" s="94">
        <v>2</v>
      </c>
      <c r="C3" s="96" t="s">
        <v>374</v>
      </c>
      <c r="D3" s="96" t="s">
        <v>375</v>
      </c>
      <c r="E3" s="113" t="s">
        <v>376</v>
      </c>
      <c r="F3" s="113" t="s">
        <v>586</v>
      </c>
      <c r="G3" s="101" t="s">
        <v>102</v>
      </c>
    </row>
    <row r="4" spans="1:7" s="92" customFormat="1">
      <c r="A4" s="95" t="s">
        <v>82</v>
      </c>
      <c r="B4" s="94">
        <v>3</v>
      </c>
      <c r="C4" s="96" t="s">
        <v>374</v>
      </c>
      <c r="D4" s="96" t="s">
        <v>375</v>
      </c>
      <c r="E4" s="113" t="s">
        <v>376</v>
      </c>
      <c r="F4" s="113" t="s">
        <v>586</v>
      </c>
      <c r="G4" s="91"/>
    </row>
    <row r="5" spans="1:7" s="92" customFormat="1">
      <c r="A5" s="95" t="s">
        <v>82</v>
      </c>
      <c r="B5" s="94">
        <v>3.5</v>
      </c>
      <c r="C5" s="96" t="s">
        <v>374</v>
      </c>
      <c r="D5" s="96" t="s">
        <v>375</v>
      </c>
      <c r="E5" s="113" t="s">
        <v>376</v>
      </c>
      <c r="F5" s="113" t="s">
        <v>586</v>
      </c>
      <c r="G5" s="91"/>
    </row>
    <row r="6" spans="1:7" s="92" customFormat="1">
      <c r="A6" s="95" t="s">
        <v>82</v>
      </c>
      <c r="B6" s="94">
        <v>4</v>
      </c>
      <c r="C6" s="96" t="s">
        <v>374</v>
      </c>
      <c r="D6" s="96" t="s">
        <v>375</v>
      </c>
      <c r="E6" s="113" t="s">
        <v>376</v>
      </c>
      <c r="F6" s="113" t="s">
        <v>586</v>
      </c>
      <c r="G6" s="91"/>
    </row>
    <row r="7" spans="1:7" s="92" customFormat="1" ht="1.95" customHeight="1">
      <c r="A7" s="102"/>
      <c r="B7" s="103"/>
      <c r="C7" s="103"/>
      <c r="D7" s="103"/>
      <c r="E7" s="103"/>
      <c r="F7" s="103"/>
      <c r="G7" s="91"/>
    </row>
    <row r="8" spans="1:7">
      <c r="A8" s="93" t="s">
        <v>500</v>
      </c>
      <c r="B8" s="2">
        <v>4.5</v>
      </c>
      <c r="C8" s="96" t="s">
        <v>374</v>
      </c>
      <c r="D8" s="96" t="s">
        <v>375</v>
      </c>
      <c r="E8" s="113" t="s">
        <v>376</v>
      </c>
      <c r="F8" s="113" t="s">
        <v>586</v>
      </c>
    </row>
    <row r="9" spans="1:7">
      <c r="A9" s="93" t="s">
        <v>500</v>
      </c>
      <c r="B9" s="2">
        <v>5</v>
      </c>
      <c r="C9" s="96" t="s">
        <v>374</v>
      </c>
      <c r="D9" s="96" t="s">
        <v>375</v>
      </c>
      <c r="E9" s="113" t="s">
        <v>376</v>
      </c>
      <c r="F9" s="113" t="s">
        <v>586</v>
      </c>
    </row>
    <row r="10" spans="1:7">
      <c r="A10" s="93" t="s">
        <v>500</v>
      </c>
      <c r="B10" s="2">
        <v>5.5</v>
      </c>
      <c r="C10" s="96" t="s">
        <v>374</v>
      </c>
      <c r="D10" s="96" t="s">
        <v>375</v>
      </c>
      <c r="E10" s="113" t="s">
        <v>376</v>
      </c>
      <c r="F10" s="113" t="s">
        <v>586</v>
      </c>
    </row>
    <row r="11" spans="1:7">
      <c r="A11" s="93" t="s">
        <v>500</v>
      </c>
      <c r="B11" s="2">
        <v>6</v>
      </c>
      <c r="C11" s="96" t="s">
        <v>374</v>
      </c>
      <c r="D11" s="96" t="s">
        <v>375</v>
      </c>
      <c r="E11" s="113" t="s">
        <v>376</v>
      </c>
      <c r="F11" s="113" t="s">
        <v>586</v>
      </c>
    </row>
    <row r="12" spans="1:7">
      <c r="A12" s="93" t="s">
        <v>500</v>
      </c>
      <c r="B12" s="2">
        <v>6.5</v>
      </c>
      <c r="C12" s="96" t="s">
        <v>374</v>
      </c>
      <c r="D12" s="96" t="s">
        <v>375</v>
      </c>
      <c r="E12" s="113" t="s">
        <v>376</v>
      </c>
      <c r="F12" s="113" t="s">
        <v>586</v>
      </c>
    </row>
    <row r="13" spans="1:7">
      <c r="A13" s="93" t="s">
        <v>500</v>
      </c>
      <c r="B13" s="2">
        <v>7</v>
      </c>
      <c r="C13" s="96" t="s">
        <v>374</v>
      </c>
      <c r="D13" s="96" t="s">
        <v>375</v>
      </c>
      <c r="E13" s="113" t="s">
        <v>376</v>
      </c>
      <c r="F13" s="113" t="s">
        <v>586</v>
      </c>
    </row>
    <row r="14" spans="1:7">
      <c r="A14" s="93" t="s">
        <v>500</v>
      </c>
      <c r="B14" s="2">
        <v>7.5</v>
      </c>
      <c r="C14" s="96" t="s">
        <v>374</v>
      </c>
      <c r="D14" s="96" t="s">
        <v>375</v>
      </c>
      <c r="E14" s="113" t="s">
        <v>376</v>
      </c>
      <c r="F14" s="113" t="s">
        <v>586</v>
      </c>
    </row>
    <row r="15" spans="1:7">
      <c r="A15" s="93" t="s">
        <v>500</v>
      </c>
      <c r="B15" s="2">
        <v>8</v>
      </c>
      <c r="C15" s="96" t="s">
        <v>374</v>
      </c>
      <c r="D15" s="96" t="s">
        <v>375</v>
      </c>
      <c r="E15" s="113" t="s">
        <v>376</v>
      </c>
      <c r="F15" s="113" t="s">
        <v>586</v>
      </c>
    </row>
    <row r="16" spans="1:7">
      <c r="A16" s="93" t="s">
        <v>500</v>
      </c>
      <c r="B16" s="2">
        <v>8.5</v>
      </c>
      <c r="C16" s="96" t="s">
        <v>374</v>
      </c>
      <c r="D16" s="96" t="s">
        <v>375</v>
      </c>
      <c r="E16" s="113" t="s">
        <v>376</v>
      </c>
      <c r="F16" s="113" t="s">
        <v>586</v>
      </c>
    </row>
    <row r="17" spans="1:6">
      <c r="A17" s="93" t="s">
        <v>500</v>
      </c>
      <c r="B17" s="2">
        <v>9</v>
      </c>
      <c r="C17" s="96" t="s">
        <v>374</v>
      </c>
      <c r="D17" s="96" t="s">
        <v>375</v>
      </c>
      <c r="E17" s="113" t="s">
        <v>376</v>
      </c>
      <c r="F17" s="113" t="s">
        <v>586</v>
      </c>
    </row>
    <row r="18" spans="1:6">
      <c r="A18" s="93" t="s">
        <v>501</v>
      </c>
      <c r="B18" s="2">
        <v>10</v>
      </c>
      <c r="C18" s="113" t="s">
        <v>376</v>
      </c>
      <c r="D18" s="113" t="s">
        <v>376</v>
      </c>
      <c r="E18" s="113" t="s">
        <v>376</v>
      </c>
      <c r="F18" s="2"/>
    </row>
    <row r="19" spans="1:6">
      <c r="A19" s="93" t="s">
        <v>501</v>
      </c>
      <c r="B19" s="2">
        <v>10.5</v>
      </c>
      <c r="C19" s="96" t="s">
        <v>374</v>
      </c>
      <c r="D19" s="96" t="s">
        <v>375</v>
      </c>
      <c r="E19" s="113" t="s">
        <v>377</v>
      </c>
      <c r="F19" s="2"/>
    </row>
    <row r="20" spans="1:6">
      <c r="A20" s="93" t="s">
        <v>501</v>
      </c>
      <c r="B20" s="2">
        <v>11</v>
      </c>
      <c r="C20" s="96" t="s">
        <v>374</v>
      </c>
      <c r="D20" s="96" t="s">
        <v>375</v>
      </c>
      <c r="E20" s="113" t="s">
        <v>377</v>
      </c>
      <c r="F20" s="2"/>
    </row>
    <row r="21" spans="1:6">
      <c r="A21" s="93" t="s">
        <v>501</v>
      </c>
      <c r="B21" s="2">
        <v>11.5</v>
      </c>
      <c r="C21" s="96" t="s">
        <v>374</v>
      </c>
      <c r="D21" s="96" t="s">
        <v>375</v>
      </c>
      <c r="E21" s="113" t="s">
        <v>377</v>
      </c>
      <c r="F21" s="2"/>
    </row>
    <row r="22" spans="1:6">
      <c r="A22" s="93" t="s">
        <v>501</v>
      </c>
      <c r="B22" s="2">
        <v>12</v>
      </c>
      <c r="C22" s="96" t="s">
        <v>375</v>
      </c>
      <c r="D22" s="96" t="s">
        <v>375</v>
      </c>
      <c r="E22" s="113" t="s">
        <v>377</v>
      </c>
      <c r="F22" s="2"/>
    </row>
    <row r="23" spans="1:6">
      <c r="A23" s="93" t="s">
        <v>501</v>
      </c>
      <c r="B23" s="2">
        <v>12.5</v>
      </c>
      <c r="C23" s="113" t="s">
        <v>376</v>
      </c>
      <c r="D23" s="113" t="s">
        <v>376</v>
      </c>
      <c r="E23" s="113" t="s">
        <v>376</v>
      </c>
      <c r="F23" s="2"/>
    </row>
    <row r="24" spans="1:6">
      <c r="A24" s="93" t="s">
        <v>501</v>
      </c>
      <c r="B24" s="2">
        <v>13</v>
      </c>
      <c r="C24" s="113" t="s">
        <v>376</v>
      </c>
      <c r="D24" s="113" t="s">
        <v>376</v>
      </c>
      <c r="E24" s="113" t="s">
        <v>376</v>
      </c>
      <c r="F24" s="2"/>
    </row>
    <row r="25" spans="1:6">
      <c r="A25" s="93" t="s">
        <v>501</v>
      </c>
      <c r="B25" s="2">
        <v>13.5</v>
      </c>
      <c r="C25" s="113" t="s">
        <v>377</v>
      </c>
      <c r="D25" s="113" t="s">
        <v>377</v>
      </c>
      <c r="E25" s="113" t="s">
        <v>377</v>
      </c>
      <c r="F25" s="2"/>
    </row>
    <row r="26" spans="1:6">
      <c r="A26" s="93" t="s">
        <v>501</v>
      </c>
      <c r="B26" s="2">
        <v>14</v>
      </c>
      <c r="C26" s="113" t="s">
        <v>377</v>
      </c>
      <c r="D26" s="113" t="s">
        <v>377</v>
      </c>
      <c r="E26" s="113" t="s">
        <v>377</v>
      </c>
      <c r="F26" s="2"/>
    </row>
    <row r="27" spans="1:6">
      <c r="A27" s="93" t="s">
        <v>501</v>
      </c>
      <c r="B27" s="2">
        <v>14.5</v>
      </c>
      <c r="C27" s="96" t="s">
        <v>374</v>
      </c>
      <c r="D27" s="96" t="s">
        <v>375</v>
      </c>
      <c r="E27" s="113" t="s">
        <v>377</v>
      </c>
      <c r="F27" s="2"/>
    </row>
    <row r="28" spans="1:6">
      <c r="A28" s="93" t="s">
        <v>501</v>
      </c>
      <c r="B28" s="2">
        <v>15</v>
      </c>
      <c r="C28" s="113" t="s">
        <v>377</v>
      </c>
      <c r="D28" s="113" t="s">
        <v>377</v>
      </c>
      <c r="E28" s="113" t="s">
        <v>377</v>
      </c>
      <c r="F28" s="2"/>
    </row>
    <row r="29" spans="1:6">
      <c r="A29" s="93" t="s">
        <v>501</v>
      </c>
      <c r="B29" s="2">
        <v>15.5</v>
      </c>
      <c r="C29" s="96" t="s">
        <v>374</v>
      </c>
      <c r="D29" s="96" t="s">
        <v>375</v>
      </c>
      <c r="E29" s="113" t="s">
        <v>377</v>
      </c>
      <c r="F29" s="2"/>
    </row>
    <row r="30" spans="1:6">
      <c r="A30" s="93" t="s">
        <v>501</v>
      </c>
      <c r="B30" s="2">
        <v>16</v>
      </c>
      <c r="C30" s="113" t="s">
        <v>377</v>
      </c>
      <c r="D30" s="113" t="s">
        <v>377</v>
      </c>
      <c r="E30" s="113" t="s">
        <v>377</v>
      </c>
      <c r="F30" s="2"/>
    </row>
    <row r="31" spans="1:6">
      <c r="A31" s="93" t="s">
        <v>501</v>
      </c>
      <c r="B31" s="2">
        <v>16.5</v>
      </c>
      <c r="C31" s="96" t="s">
        <v>374</v>
      </c>
      <c r="D31" s="96" t="s">
        <v>375</v>
      </c>
      <c r="E31" s="113" t="s">
        <v>377</v>
      </c>
      <c r="F31" s="2"/>
    </row>
    <row r="32" spans="1:6">
      <c r="A32" s="93" t="s">
        <v>501</v>
      </c>
      <c r="B32" s="2">
        <v>17</v>
      </c>
      <c r="C32" s="113" t="s">
        <v>537</v>
      </c>
      <c r="D32" s="113" t="s">
        <v>537</v>
      </c>
      <c r="E32" s="113" t="s">
        <v>537</v>
      </c>
      <c r="F32" s="2"/>
    </row>
    <row r="33" spans="1:6">
      <c r="A33" s="93" t="s">
        <v>501</v>
      </c>
      <c r="B33" s="2">
        <v>18</v>
      </c>
      <c r="C33" s="113" t="s">
        <v>537</v>
      </c>
      <c r="D33" s="113" t="s">
        <v>537</v>
      </c>
      <c r="E33" s="113" t="s">
        <v>537</v>
      </c>
      <c r="F33" s="2"/>
    </row>
    <row r="34" spans="1:6">
      <c r="A34" s="93" t="s">
        <v>501</v>
      </c>
      <c r="B34" s="2">
        <v>18.5</v>
      </c>
      <c r="C34" s="96" t="s">
        <v>374</v>
      </c>
      <c r="D34" s="96" t="s">
        <v>375</v>
      </c>
      <c r="E34" s="113" t="s">
        <v>537</v>
      </c>
      <c r="F34" s="2"/>
    </row>
    <row r="35" spans="1:6">
      <c r="A35" s="93" t="s">
        <v>501</v>
      </c>
      <c r="B35" s="2">
        <v>19</v>
      </c>
      <c r="C35" s="113" t="s">
        <v>537</v>
      </c>
      <c r="D35" s="113" t="s">
        <v>537</v>
      </c>
      <c r="E35" s="113" t="s">
        <v>537</v>
      </c>
      <c r="F35" s="2"/>
    </row>
    <row r="36" spans="1:6">
      <c r="A36" s="93" t="s">
        <v>501</v>
      </c>
      <c r="B36" s="2">
        <v>19.5</v>
      </c>
      <c r="C36" s="96" t="s">
        <v>374</v>
      </c>
      <c r="D36" s="96" t="s">
        <v>375</v>
      </c>
      <c r="E36" s="113" t="s">
        <v>537</v>
      </c>
      <c r="F36" s="2"/>
    </row>
    <row r="37" spans="1:6">
      <c r="A37" s="93" t="s">
        <v>501</v>
      </c>
      <c r="B37" s="2">
        <v>20</v>
      </c>
      <c r="C37" s="113" t="s">
        <v>537</v>
      </c>
      <c r="D37" s="113" t="s">
        <v>537</v>
      </c>
      <c r="E37" s="113" t="s">
        <v>537</v>
      </c>
      <c r="F37" s="2"/>
    </row>
    <row r="38" spans="1:6">
      <c r="A38" s="93" t="s">
        <v>501</v>
      </c>
      <c r="B38" s="2">
        <v>20.5</v>
      </c>
      <c r="C38" s="96" t="s">
        <v>374</v>
      </c>
      <c r="D38" s="96" t="s">
        <v>375</v>
      </c>
      <c r="E38" s="113" t="s">
        <v>537</v>
      </c>
      <c r="F38" s="2"/>
    </row>
    <row r="39" spans="1:6">
      <c r="A39" s="93" t="s">
        <v>501</v>
      </c>
      <c r="B39" s="2">
        <v>21</v>
      </c>
      <c r="C39" s="113" t="s">
        <v>537</v>
      </c>
      <c r="D39" s="113" t="s">
        <v>537</v>
      </c>
      <c r="E39" s="113" t="s">
        <v>537</v>
      </c>
      <c r="F39" s="2"/>
    </row>
    <row r="40" spans="1:6">
      <c r="A40" s="93" t="s">
        <v>501</v>
      </c>
      <c r="B40" s="2">
        <v>21.5</v>
      </c>
      <c r="C40" s="113" t="s">
        <v>537</v>
      </c>
      <c r="D40" s="113" t="s">
        <v>537</v>
      </c>
      <c r="E40" s="113" t="s">
        <v>537</v>
      </c>
      <c r="F40" s="2"/>
    </row>
    <row r="41" spans="1:6">
      <c r="A41" s="93" t="s">
        <v>501</v>
      </c>
      <c r="B41" s="2">
        <v>22</v>
      </c>
      <c r="C41" s="113" t="s">
        <v>537</v>
      </c>
      <c r="D41" s="113" t="s">
        <v>537</v>
      </c>
      <c r="E41" s="113" t="s">
        <v>537</v>
      </c>
      <c r="F41" s="2"/>
    </row>
    <row r="42" spans="1:6">
      <c r="A42" s="93" t="s">
        <v>501</v>
      </c>
      <c r="B42" s="2">
        <v>22.5</v>
      </c>
      <c r="C42" s="96" t="s">
        <v>375</v>
      </c>
      <c r="D42" s="96" t="s">
        <v>375</v>
      </c>
      <c r="E42" s="113" t="s">
        <v>537</v>
      </c>
      <c r="F42" s="2"/>
    </row>
    <row r="43" spans="1:6">
      <c r="A43" s="93" t="s">
        <v>501</v>
      </c>
      <c r="B43" s="2">
        <v>23</v>
      </c>
      <c r="C43" s="113" t="s">
        <v>537</v>
      </c>
      <c r="D43" s="113" t="s">
        <v>537</v>
      </c>
      <c r="E43" s="113" t="s">
        <v>537</v>
      </c>
      <c r="F43" s="2"/>
    </row>
    <row r="44" spans="1:6">
      <c r="A44" s="93" t="s">
        <v>501</v>
      </c>
      <c r="B44" s="2">
        <v>23.5</v>
      </c>
      <c r="C44" s="96" t="s">
        <v>375</v>
      </c>
      <c r="D44" s="96" t="s">
        <v>375</v>
      </c>
      <c r="E44" s="113" t="s">
        <v>537</v>
      </c>
      <c r="F44" s="2"/>
    </row>
    <row r="45" spans="1:6">
      <c r="A45" s="93" t="s">
        <v>501</v>
      </c>
      <c r="B45" s="2">
        <v>24</v>
      </c>
      <c r="C45" s="113" t="s">
        <v>537</v>
      </c>
      <c r="D45" s="113" t="s">
        <v>537</v>
      </c>
      <c r="E45" s="113" t="s">
        <v>537</v>
      </c>
      <c r="F45" s="2"/>
    </row>
    <row r="46" spans="1:6">
      <c r="A46" s="93" t="s">
        <v>501</v>
      </c>
      <c r="B46" s="2">
        <v>24.5</v>
      </c>
      <c r="C46" s="96" t="s">
        <v>375</v>
      </c>
      <c r="D46" s="96" t="s">
        <v>375</v>
      </c>
      <c r="E46" s="113" t="s">
        <v>537</v>
      </c>
      <c r="F46" s="2"/>
    </row>
    <row r="47" spans="1:6">
      <c r="A47" s="93" t="s">
        <v>501</v>
      </c>
      <c r="B47" s="2">
        <v>25</v>
      </c>
      <c r="C47" s="113" t="s">
        <v>537</v>
      </c>
      <c r="D47" s="113" t="s">
        <v>537</v>
      </c>
      <c r="E47" s="113" t="s">
        <v>537</v>
      </c>
      <c r="F47" s="2"/>
    </row>
    <row r="48" spans="1:6">
      <c r="A48" s="93" t="s">
        <v>502</v>
      </c>
      <c r="B48" s="2">
        <v>26</v>
      </c>
      <c r="C48" s="113" t="s">
        <v>538</v>
      </c>
      <c r="D48" s="113" t="s">
        <v>538</v>
      </c>
      <c r="E48" s="113" t="s">
        <v>538</v>
      </c>
      <c r="F48" s="2"/>
    </row>
    <row r="49" spans="1:6">
      <c r="A49" s="93" t="s">
        <v>502</v>
      </c>
      <c r="B49" s="2">
        <v>26.5</v>
      </c>
      <c r="C49" s="113" t="s">
        <v>538</v>
      </c>
      <c r="D49" s="113" t="s">
        <v>538</v>
      </c>
      <c r="E49" s="113" t="s">
        <v>538</v>
      </c>
      <c r="F49" s="2"/>
    </row>
    <row r="50" spans="1:6">
      <c r="A50" s="93" t="s">
        <v>502</v>
      </c>
      <c r="B50" s="2">
        <v>27</v>
      </c>
      <c r="C50" s="113" t="s">
        <v>538</v>
      </c>
      <c r="D50" s="113" t="s">
        <v>538</v>
      </c>
      <c r="E50" s="113" t="s">
        <v>538</v>
      </c>
      <c r="F50" s="2"/>
    </row>
    <row r="51" spans="1:6">
      <c r="A51" s="93" t="s">
        <v>502</v>
      </c>
      <c r="B51" s="2">
        <v>27.5</v>
      </c>
      <c r="C51" s="113" t="s">
        <v>538</v>
      </c>
      <c r="D51" s="113" t="s">
        <v>538</v>
      </c>
      <c r="E51" s="113" t="s">
        <v>538</v>
      </c>
      <c r="F51" s="2"/>
    </row>
    <row r="52" spans="1:6">
      <c r="A52" s="93" t="s">
        <v>502</v>
      </c>
      <c r="B52" s="2">
        <v>28</v>
      </c>
      <c r="C52" s="113" t="s">
        <v>538</v>
      </c>
      <c r="D52" s="113" t="s">
        <v>538</v>
      </c>
      <c r="E52" s="113" t="s">
        <v>538</v>
      </c>
      <c r="F52" s="2"/>
    </row>
    <row r="53" spans="1:6">
      <c r="A53" s="93" t="s">
        <v>502</v>
      </c>
      <c r="B53" s="2">
        <v>28.5</v>
      </c>
      <c r="C53" s="113" t="s">
        <v>538</v>
      </c>
      <c r="D53" s="113" t="s">
        <v>538</v>
      </c>
      <c r="E53" s="113" t="s">
        <v>538</v>
      </c>
      <c r="F53" s="2"/>
    </row>
    <row r="54" spans="1:6">
      <c r="A54" s="93" t="s">
        <v>502</v>
      </c>
      <c r="B54" s="2">
        <v>29</v>
      </c>
      <c r="C54" s="113" t="s">
        <v>538</v>
      </c>
      <c r="D54" s="113" t="s">
        <v>538</v>
      </c>
      <c r="E54" s="113" t="s">
        <v>538</v>
      </c>
      <c r="F54" s="2"/>
    </row>
    <row r="55" spans="1:6">
      <c r="A55" s="93" t="s">
        <v>502</v>
      </c>
      <c r="B55" s="2">
        <v>29.5</v>
      </c>
      <c r="C55" s="113" t="s">
        <v>557</v>
      </c>
      <c r="D55" s="113" t="s">
        <v>557</v>
      </c>
      <c r="E55" s="113" t="s">
        <v>557</v>
      </c>
      <c r="F55" s="2"/>
    </row>
    <row r="56" spans="1:6">
      <c r="A56" s="93" t="s">
        <v>502</v>
      </c>
      <c r="B56" s="2">
        <v>30</v>
      </c>
      <c r="C56" s="113" t="s">
        <v>557</v>
      </c>
      <c r="D56" s="113" t="s">
        <v>557</v>
      </c>
      <c r="E56" s="113" t="s">
        <v>557</v>
      </c>
      <c r="F56" s="2"/>
    </row>
    <row r="57" spans="1:6">
      <c r="A57" s="93" t="s">
        <v>502</v>
      </c>
      <c r="B57" s="2">
        <v>30.5</v>
      </c>
      <c r="C57" s="113" t="s">
        <v>557</v>
      </c>
      <c r="D57" s="113" t="s">
        <v>557</v>
      </c>
      <c r="E57" s="113" t="s">
        <v>557</v>
      </c>
      <c r="F57" s="2"/>
    </row>
    <row r="58" spans="1:6">
      <c r="A58" s="93" t="s">
        <v>502</v>
      </c>
      <c r="B58" s="2">
        <v>31</v>
      </c>
      <c r="C58" s="113" t="s">
        <v>557</v>
      </c>
      <c r="D58" s="113" t="s">
        <v>557</v>
      </c>
      <c r="E58" s="113" t="s">
        <v>557</v>
      </c>
      <c r="F58" s="2"/>
    </row>
    <row r="59" spans="1:6">
      <c r="A59" s="93" t="s">
        <v>502</v>
      </c>
      <c r="B59" s="2">
        <v>31.5</v>
      </c>
      <c r="C59" s="113" t="s">
        <v>557</v>
      </c>
      <c r="D59" s="113" t="s">
        <v>557</v>
      </c>
      <c r="E59" s="113" t="s">
        <v>557</v>
      </c>
      <c r="F59" s="2"/>
    </row>
    <row r="60" spans="1:6">
      <c r="A60" s="93" t="s">
        <v>502</v>
      </c>
      <c r="B60" s="2">
        <v>32</v>
      </c>
      <c r="C60" s="113" t="s">
        <v>557</v>
      </c>
      <c r="D60" s="113" t="s">
        <v>557</v>
      </c>
      <c r="E60" s="113" t="s">
        <v>557</v>
      </c>
      <c r="F60" s="2"/>
    </row>
    <row r="61" spans="1:6">
      <c r="A61" s="93" t="s">
        <v>502</v>
      </c>
      <c r="B61" s="2">
        <v>32.5</v>
      </c>
      <c r="C61" s="113" t="s">
        <v>557</v>
      </c>
      <c r="D61" s="113" t="s">
        <v>557</v>
      </c>
      <c r="E61" s="113" t="s">
        <v>557</v>
      </c>
      <c r="F61" s="2"/>
    </row>
    <row r="62" spans="1:6">
      <c r="A62" s="93" t="s">
        <v>502</v>
      </c>
      <c r="B62" s="2">
        <v>33</v>
      </c>
      <c r="C62" s="113" t="s">
        <v>557</v>
      </c>
      <c r="D62" s="113" t="s">
        <v>557</v>
      </c>
      <c r="E62" s="113" t="s">
        <v>557</v>
      </c>
      <c r="F62" s="2"/>
    </row>
    <row r="63" spans="1:6">
      <c r="A63" s="93" t="s">
        <v>503</v>
      </c>
      <c r="B63" s="2">
        <v>34</v>
      </c>
      <c r="C63" s="113" t="s">
        <v>557</v>
      </c>
      <c r="D63" s="113" t="s">
        <v>557</v>
      </c>
      <c r="E63" s="113" t="s">
        <v>557</v>
      </c>
      <c r="F63" s="2"/>
    </row>
    <row r="64" spans="1:6">
      <c r="A64" s="93" t="s">
        <v>503</v>
      </c>
      <c r="B64" s="2">
        <v>34.5</v>
      </c>
      <c r="C64" s="113" t="s">
        <v>557</v>
      </c>
      <c r="D64" s="113" t="s">
        <v>557</v>
      </c>
      <c r="E64" s="113" t="s">
        <v>557</v>
      </c>
      <c r="F64" s="2"/>
    </row>
    <row r="65" spans="1:6">
      <c r="A65" s="93" t="s">
        <v>503</v>
      </c>
      <c r="B65" s="2">
        <v>35</v>
      </c>
      <c r="C65" s="113" t="s">
        <v>557</v>
      </c>
      <c r="D65" s="113" t="s">
        <v>557</v>
      </c>
      <c r="E65" s="113" t="s">
        <v>557</v>
      </c>
      <c r="F65" s="2"/>
    </row>
    <row r="66" spans="1:6">
      <c r="A66" s="93" t="s">
        <v>503</v>
      </c>
      <c r="B66" s="2">
        <v>35.5</v>
      </c>
      <c r="C66" s="113" t="s">
        <v>586</v>
      </c>
      <c r="D66" s="113" t="s">
        <v>586</v>
      </c>
      <c r="E66" s="113" t="s">
        <v>586</v>
      </c>
      <c r="F66" s="2"/>
    </row>
    <row r="67" spans="1:6">
      <c r="A67" s="93" t="s">
        <v>503</v>
      </c>
      <c r="B67" s="2">
        <v>36</v>
      </c>
      <c r="C67" s="113" t="s">
        <v>586</v>
      </c>
      <c r="D67" s="113" t="s">
        <v>586</v>
      </c>
      <c r="E67" s="113" t="s">
        <v>586</v>
      </c>
      <c r="F67" s="2"/>
    </row>
    <row r="68" spans="1:6">
      <c r="A68" s="93" t="s">
        <v>503</v>
      </c>
      <c r="B68" s="2">
        <v>36.5</v>
      </c>
      <c r="C68" s="113" t="s">
        <v>586</v>
      </c>
      <c r="D68" s="113" t="s">
        <v>586</v>
      </c>
      <c r="E68" s="113" t="s">
        <v>586</v>
      </c>
      <c r="F68" s="2"/>
    </row>
    <row r="69" spans="1:6">
      <c r="A69" s="93" t="s">
        <v>503</v>
      </c>
      <c r="B69" s="2">
        <v>37</v>
      </c>
      <c r="C69" s="113" t="s">
        <v>586</v>
      </c>
      <c r="D69" s="113" t="s">
        <v>586</v>
      </c>
      <c r="E69" s="113" t="s">
        <v>586</v>
      </c>
      <c r="F69" s="2"/>
    </row>
    <row r="70" spans="1:6">
      <c r="A70" s="93" t="s">
        <v>503</v>
      </c>
      <c r="B70" s="2">
        <v>37.5</v>
      </c>
      <c r="C70" s="113" t="s">
        <v>586</v>
      </c>
      <c r="D70" s="113" t="s">
        <v>586</v>
      </c>
      <c r="E70" s="113" t="s">
        <v>586</v>
      </c>
      <c r="F70" s="2"/>
    </row>
    <row r="71" spans="1:6">
      <c r="A71" s="93" t="s">
        <v>503</v>
      </c>
      <c r="B71" s="2">
        <v>38</v>
      </c>
      <c r="C71" s="113" t="s">
        <v>586</v>
      </c>
      <c r="D71" s="113" t="s">
        <v>586</v>
      </c>
      <c r="E71" s="113" t="s">
        <v>586</v>
      </c>
      <c r="F71" s="2"/>
    </row>
    <row r="72" spans="1:6">
      <c r="A72" s="93" t="s">
        <v>503</v>
      </c>
      <c r="B72" s="2">
        <v>38.5</v>
      </c>
      <c r="C72" s="144" t="s">
        <v>4991</v>
      </c>
      <c r="D72" s="144" t="s">
        <v>4991</v>
      </c>
      <c r="E72" s="144" t="s">
        <v>4991</v>
      </c>
      <c r="F72" s="2"/>
    </row>
    <row r="73" spans="1:6">
      <c r="A73" s="93" t="s">
        <v>503</v>
      </c>
      <c r="B73" s="2">
        <v>39</v>
      </c>
      <c r="C73" s="144" t="s">
        <v>4991</v>
      </c>
      <c r="D73" s="144" t="s">
        <v>4991</v>
      </c>
      <c r="E73" s="144" t="s">
        <v>4991</v>
      </c>
      <c r="F73" s="2"/>
    </row>
    <row r="74" spans="1:6">
      <c r="A74" s="93" t="s">
        <v>503</v>
      </c>
      <c r="B74" s="2">
        <v>39.5</v>
      </c>
      <c r="C74" s="144" t="s">
        <v>4991</v>
      </c>
      <c r="D74" s="144" t="s">
        <v>4991</v>
      </c>
      <c r="E74" s="144" t="s">
        <v>4991</v>
      </c>
      <c r="F74" s="2"/>
    </row>
    <row r="75" spans="1:6">
      <c r="A75" s="93" t="s">
        <v>503</v>
      </c>
      <c r="B75" s="2">
        <v>40</v>
      </c>
      <c r="C75" s="144" t="s">
        <v>4991</v>
      </c>
      <c r="D75" s="144" t="s">
        <v>4991</v>
      </c>
      <c r="E75" s="144" t="s">
        <v>4991</v>
      </c>
      <c r="F75" s="2"/>
    </row>
    <row r="76" spans="1:6">
      <c r="A76" s="93" t="s">
        <v>503</v>
      </c>
      <c r="B76" s="2">
        <v>41</v>
      </c>
      <c r="C76" s="144" t="s">
        <v>4991</v>
      </c>
      <c r="D76" s="144" t="s">
        <v>4991</v>
      </c>
      <c r="E76" s="144" t="s">
        <v>4991</v>
      </c>
      <c r="F76" s="2"/>
    </row>
    <row r="77" spans="1:6" ht="1.8" customHeight="1">
      <c r="A77" s="104"/>
      <c r="B77" s="104"/>
      <c r="C77" s="104"/>
      <c r="D77" s="104"/>
      <c r="E77" s="104"/>
      <c r="F77" s="104"/>
    </row>
    <row r="78" spans="1:6">
      <c r="A78" s="93" t="s">
        <v>507</v>
      </c>
      <c r="B78" s="94">
        <v>1</v>
      </c>
      <c r="C78" s="2"/>
      <c r="D78" s="96" t="s">
        <v>375</v>
      </c>
      <c r="E78" s="113" t="s">
        <v>376</v>
      </c>
      <c r="F78" s="113" t="s">
        <v>586</v>
      </c>
    </row>
    <row r="79" spans="1:6">
      <c r="A79" s="93" t="s">
        <v>507</v>
      </c>
      <c r="B79" s="94">
        <v>2</v>
      </c>
      <c r="C79" s="96" t="s">
        <v>375</v>
      </c>
      <c r="D79" s="96" t="s">
        <v>375</v>
      </c>
      <c r="E79" s="113" t="s">
        <v>376</v>
      </c>
      <c r="F79" s="113" t="s">
        <v>586</v>
      </c>
    </row>
    <row r="80" spans="1:6">
      <c r="A80" s="93" t="s">
        <v>507</v>
      </c>
      <c r="B80" s="94">
        <v>3</v>
      </c>
      <c r="C80" s="96" t="s">
        <v>375</v>
      </c>
      <c r="D80" s="96" t="s">
        <v>375</v>
      </c>
      <c r="E80" s="113" t="s">
        <v>376</v>
      </c>
      <c r="F80" s="113" t="s">
        <v>586</v>
      </c>
    </row>
    <row r="81" spans="1:6">
      <c r="A81" s="93" t="s">
        <v>507</v>
      </c>
      <c r="B81" s="94">
        <v>4</v>
      </c>
      <c r="C81" s="96" t="s">
        <v>375</v>
      </c>
      <c r="D81" s="96" t="s">
        <v>375</v>
      </c>
      <c r="E81" s="113" t="s">
        <v>376</v>
      </c>
      <c r="F81" s="113" t="s">
        <v>586</v>
      </c>
    </row>
    <row r="82" spans="1:6">
      <c r="A82" s="93" t="s">
        <v>507</v>
      </c>
      <c r="B82" s="2">
        <v>5</v>
      </c>
      <c r="C82" s="96" t="s">
        <v>375</v>
      </c>
      <c r="D82" s="96" t="s">
        <v>375</v>
      </c>
      <c r="E82" s="113" t="s">
        <v>376</v>
      </c>
      <c r="F82" s="113" t="s">
        <v>586</v>
      </c>
    </row>
    <row r="83" spans="1:6">
      <c r="A83" s="93" t="s">
        <v>507</v>
      </c>
      <c r="B83" s="2">
        <v>6</v>
      </c>
      <c r="C83" s="96" t="s">
        <v>375</v>
      </c>
      <c r="D83" s="113" t="s">
        <v>376</v>
      </c>
      <c r="E83" s="113" t="s">
        <v>376</v>
      </c>
      <c r="F83" s="113" t="s">
        <v>586</v>
      </c>
    </row>
    <row r="84" spans="1:6">
      <c r="A84" s="93" t="s">
        <v>507</v>
      </c>
      <c r="B84" s="2">
        <v>7</v>
      </c>
      <c r="C84" s="96" t="s">
        <v>375</v>
      </c>
      <c r="D84" s="113" t="s">
        <v>376</v>
      </c>
      <c r="E84" s="113" t="s">
        <v>376</v>
      </c>
      <c r="F84" s="113" t="s">
        <v>586</v>
      </c>
    </row>
    <row r="85" spans="1:6">
      <c r="A85" s="93" t="s">
        <v>507</v>
      </c>
      <c r="B85" s="2">
        <v>8</v>
      </c>
      <c r="C85" s="96" t="s">
        <v>375</v>
      </c>
      <c r="D85" s="113" t="s">
        <v>376</v>
      </c>
      <c r="E85" s="113" t="s">
        <v>376</v>
      </c>
      <c r="F85" s="113" t="s">
        <v>586</v>
      </c>
    </row>
    <row r="86" spans="1:6">
      <c r="A86" s="93" t="s">
        <v>507</v>
      </c>
      <c r="B86" s="2">
        <v>9</v>
      </c>
      <c r="C86" s="96" t="s">
        <v>375</v>
      </c>
      <c r="D86" s="113" t="s">
        <v>376</v>
      </c>
      <c r="E86" s="113" t="s">
        <v>376</v>
      </c>
      <c r="F86" s="113" t="s">
        <v>586</v>
      </c>
    </row>
    <row r="87" spans="1:6">
      <c r="A87" s="93" t="s">
        <v>508</v>
      </c>
      <c r="B87" s="2">
        <v>10</v>
      </c>
      <c r="C87" s="113" t="s">
        <v>376</v>
      </c>
      <c r="D87" s="113" t="s">
        <v>376</v>
      </c>
      <c r="E87" s="113" t="s">
        <v>376</v>
      </c>
      <c r="F87" s="2"/>
    </row>
    <row r="88" spans="1:6">
      <c r="A88" s="93" t="s">
        <v>508</v>
      </c>
      <c r="B88" s="2">
        <v>11</v>
      </c>
      <c r="C88" s="113" t="s">
        <v>376</v>
      </c>
      <c r="D88" s="113" t="s">
        <v>376</v>
      </c>
      <c r="E88" s="113" t="s">
        <v>376</v>
      </c>
      <c r="F88" s="2"/>
    </row>
    <row r="89" spans="1:6">
      <c r="A89" s="93" t="s">
        <v>508</v>
      </c>
      <c r="B89" s="2">
        <v>12</v>
      </c>
      <c r="C89" s="113" t="s">
        <v>376</v>
      </c>
      <c r="D89" s="113" t="s">
        <v>376</v>
      </c>
      <c r="E89" s="113" t="s">
        <v>376</v>
      </c>
      <c r="F89" s="2"/>
    </row>
    <row r="90" spans="1:6">
      <c r="A90" s="93" t="s">
        <v>508</v>
      </c>
      <c r="B90" s="2">
        <v>13</v>
      </c>
      <c r="C90" s="113" t="s">
        <v>376</v>
      </c>
      <c r="D90" s="113" t="s">
        <v>376</v>
      </c>
      <c r="E90" s="113" t="s">
        <v>376</v>
      </c>
      <c r="F90" s="2"/>
    </row>
    <row r="91" spans="1:6">
      <c r="A91" s="93" t="s">
        <v>508</v>
      </c>
      <c r="B91" s="2">
        <v>14</v>
      </c>
      <c r="C91" s="113" t="s">
        <v>376</v>
      </c>
      <c r="D91" s="113" t="s">
        <v>376</v>
      </c>
      <c r="E91" s="113" t="s">
        <v>376</v>
      </c>
      <c r="F91" s="2"/>
    </row>
    <row r="92" spans="1:6">
      <c r="A92" s="93" t="s">
        <v>508</v>
      </c>
      <c r="B92" s="2">
        <v>15</v>
      </c>
      <c r="C92" s="113" t="s">
        <v>376</v>
      </c>
      <c r="D92" s="113" t="s">
        <v>376</v>
      </c>
      <c r="E92" s="113" t="s">
        <v>376</v>
      </c>
      <c r="F92" s="2"/>
    </row>
    <row r="93" spans="1:6">
      <c r="A93" s="93" t="s">
        <v>508</v>
      </c>
      <c r="B93" s="2">
        <v>16</v>
      </c>
      <c r="C93" s="113" t="s">
        <v>376</v>
      </c>
      <c r="D93" s="113" t="s">
        <v>377</v>
      </c>
      <c r="E93" s="113" t="s">
        <v>377</v>
      </c>
      <c r="F93" s="2"/>
    </row>
    <row r="94" spans="1:6">
      <c r="A94" s="93" t="s">
        <v>508</v>
      </c>
      <c r="B94" s="2">
        <v>17</v>
      </c>
      <c r="C94" s="113" t="s">
        <v>376</v>
      </c>
      <c r="D94" s="113" t="s">
        <v>377</v>
      </c>
      <c r="E94" s="113" t="s">
        <v>377</v>
      </c>
      <c r="F94" s="2"/>
    </row>
    <row r="95" spans="1:6">
      <c r="A95" s="93" t="s">
        <v>508</v>
      </c>
      <c r="B95" s="2">
        <v>18</v>
      </c>
      <c r="C95" s="113" t="s">
        <v>537</v>
      </c>
      <c r="D95" s="113" t="s">
        <v>537</v>
      </c>
      <c r="E95" s="113" t="s">
        <v>537</v>
      </c>
      <c r="F95" s="2"/>
    </row>
    <row r="96" spans="1:6">
      <c r="A96" s="93" t="s">
        <v>508</v>
      </c>
      <c r="B96" s="2">
        <v>19</v>
      </c>
      <c r="C96" s="113" t="s">
        <v>537</v>
      </c>
      <c r="D96" s="113" t="s">
        <v>537</v>
      </c>
      <c r="E96" s="113" t="s">
        <v>537</v>
      </c>
      <c r="F96" s="2"/>
    </row>
    <row r="97" spans="1:6">
      <c r="A97" s="93" t="s">
        <v>508</v>
      </c>
      <c r="B97" s="2">
        <v>20</v>
      </c>
      <c r="C97" s="113" t="s">
        <v>537</v>
      </c>
      <c r="D97" s="113" t="s">
        <v>537</v>
      </c>
      <c r="E97" s="113" t="s">
        <v>537</v>
      </c>
      <c r="F97" s="2"/>
    </row>
    <row r="98" spans="1:6">
      <c r="A98" s="93" t="s">
        <v>508</v>
      </c>
      <c r="B98" s="2">
        <v>21</v>
      </c>
      <c r="C98" s="113" t="s">
        <v>537</v>
      </c>
      <c r="D98" s="113" t="s">
        <v>537</v>
      </c>
      <c r="E98" s="113" t="s">
        <v>537</v>
      </c>
      <c r="F98" s="2"/>
    </row>
    <row r="99" spans="1:6">
      <c r="A99" s="93" t="s">
        <v>508</v>
      </c>
      <c r="B99" s="2">
        <v>22</v>
      </c>
      <c r="C99" s="113" t="s">
        <v>537</v>
      </c>
      <c r="D99" s="113" t="s">
        <v>537</v>
      </c>
      <c r="E99" s="113" t="s">
        <v>537</v>
      </c>
      <c r="F99" s="2"/>
    </row>
    <row r="100" spans="1:6">
      <c r="A100" s="93" t="s">
        <v>508</v>
      </c>
      <c r="B100" s="2">
        <v>23</v>
      </c>
      <c r="C100" s="113" t="s">
        <v>537</v>
      </c>
      <c r="D100" s="113" t="s">
        <v>537</v>
      </c>
      <c r="E100" s="113" t="s">
        <v>537</v>
      </c>
      <c r="F100" s="2"/>
    </row>
    <row r="101" spans="1:6">
      <c r="A101" s="93" t="s">
        <v>508</v>
      </c>
      <c r="B101" s="2">
        <v>24</v>
      </c>
      <c r="C101" s="113" t="s">
        <v>537</v>
      </c>
      <c r="D101" s="113" t="s">
        <v>537</v>
      </c>
      <c r="E101" s="113" t="s">
        <v>537</v>
      </c>
      <c r="F101" s="2"/>
    </row>
    <row r="102" spans="1:6">
      <c r="A102" s="93" t="s">
        <v>508</v>
      </c>
      <c r="B102" s="2">
        <v>25</v>
      </c>
      <c r="C102" s="113" t="s">
        <v>537</v>
      </c>
      <c r="D102" s="113" t="s">
        <v>537</v>
      </c>
      <c r="E102" s="113" t="s">
        <v>537</v>
      </c>
      <c r="F102" s="2"/>
    </row>
    <row r="103" spans="1:6">
      <c r="A103" s="93" t="s">
        <v>509</v>
      </c>
      <c r="B103" s="2">
        <v>26</v>
      </c>
      <c r="C103" s="143" t="s">
        <v>571</v>
      </c>
      <c r="D103" s="143" t="s">
        <v>571</v>
      </c>
      <c r="E103" s="143" t="s">
        <v>571</v>
      </c>
      <c r="F103" s="2"/>
    </row>
    <row r="104" spans="1:6">
      <c r="A104" s="93" t="s">
        <v>509</v>
      </c>
      <c r="B104" s="2">
        <v>27</v>
      </c>
      <c r="C104" s="143" t="s">
        <v>572</v>
      </c>
      <c r="D104" s="143" t="s">
        <v>572</v>
      </c>
      <c r="E104" s="143" t="s">
        <v>572</v>
      </c>
      <c r="F104" s="2"/>
    </row>
    <row r="105" spans="1:6">
      <c r="A105" s="93" t="s">
        <v>509</v>
      </c>
      <c r="B105" s="2">
        <v>28</v>
      </c>
      <c r="C105" s="113" t="s">
        <v>538</v>
      </c>
      <c r="D105" s="113" t="s">
        <v>538</v>
      </c>
      <c r="E105" s="113" t="s">
        <v>538</v>
      </c>
      <c r="F105" s="2"/>
    </row>
    <row r="106" spans="1:6">
      <c r="A106" s="93" t="s">
        <v>509</v>
      </c>
      <c r="B106" s="2">
        <v>29</v>
      </c>
      <c r="C106" s="143" t="s">
        <v>573</v>
      </c>
      <c r="D106" s="143" t="s">
        <v>573</v>
      </c>
      <c r="E106" s="143" t="s">
        <v>573</v>
      </c>
      <c r="F106" s="2"/>
    </row>
    <row r="107" spans="1:6">
      <c r="A107" s="93" t="s">
        <v>509</v>
      </c>
      <c r="B107" s="2">
        <v>30</v>
      </c>
      <c r="C107" s="143" t="s">
        <v>574</v>
      </c>
      <c r="D107" s="143" t="s">
        <v>574</v>
      </c>
      <c r="E107" s="143" t="s">
        <v>574</v>
      </c>
      <c r="F107" s="2"/>
    </row>
    <row r="108" spans="1:6">
      <c r="A108" s="93" t="s">
        <v>509</v>
      </c>
      <c r="B108" s="2">
        <v>31</v>
      </c>
      <c r="C108" s="113" t="s">
        <v>557</v>
      </c>
      <c r="D108" s="113" t="s">
        <v>557</v>
      </c>
      <c r="E108" s="113" t="s">
        <v>557</v>
      </c>
      <c r="F108" s="2"/>
    </row>
    <row r="109" spans="1:6">
      <c r="A109" s="93" t="s">
        <v>509</v>
      </c>
      <c r="B109" s="2">
        <v>32</v>
      </c>
      <c r="C109" s="113" t="s">
        <v>557</v>
      </c>
      <c r="D109" s="113" t="s">
        <v>557</v>
      </c>
      <c r="E109" s="113" t="s">
        <v>557</v>
      </c>
      <c r="F109" s="2"/>
    </row>
    <row r="110" spans="1:6">
      <c r="A110" s="93" t="s">
        <v>509</v>
      </c>
      <c r="B110" s="2">
        <v>33</v>
      </c>
      <c r="C110" s="113" t="s">
        <v>557</v>
      </c>
      <c r="D110" s="113" t="s">
        <v>557</v>
      </c>
      <c r="E110" s="113" t="s">
        <v>557</v>
      </c>
      <c r="F110" s="2"/>
    </row>
    <row r="111" spans="1:6">
      <c r="A111" s="93" t="s">
        <v>510</v>
      </c>
      <c r="B111" s="2">
        <v>34</v>
      </c>
      <c r="C111" s="113" t="s">
        <v>557</v>
      </c>
      <c r="D111" s="113" t="s">
        <v>557</v>
      </c>
      <c r="E111" s="113" t="s">
        <v>557</v>
      </c>
      <c r="F111" s="2"/>
    </row>
    <row r="112" spans="1:6">
      <c r="A112" s="93" t="s">
        <v>510</v>
      </c>
      <c r="B112" s="2">
        <v>35</v>
      </c>
      <c r="C112" s="113" t="s">
        <v>557</v>
      </c>
      <c r="D112" s="113" t="s">
        <v>557</v>
      </c>
      <c r="E112" s="113" t="s">
        <v>557</v>
      </c>
      <c r="F112" s="2"/>
    </row>
    <row r="113" spans="1:6">
      <c r="A113" s="93" t="s">
        <v>510</v>
      </c>
      <c r="B113" s="2">
        <v>36</v>
      </c>
      <c r="C113" s="113" t="s">
        <v>586</v>
      </c>
      <c r="D113" s="113" t="s">
        <v>586</v>
      </c>
      <c r="E113" s="113" t="s">
        <v>586</v>
      </c>
      <c r="F113" s="2"/>
    </row>
    <row r="114" spans="1:6">
      <c r="A114" s="93" t="s">
        <v>510</v>
      </c>
      <c r="B114" s="2">
        <v>37</v>
      </c>
      <c r="C114" s="113" t="s">
        <v>586</v>
      </c>
      <c r="D114" s="113" t="s">
        <v>586</v>
      </c>
      <c r="E114" s="113" t="s">
        <v>586</v>
      </c>
      <c r="F114" s="2"/>
    </row>
    <row r="115" spans="1:6">
      <c r="A115" s="93" t="s">
        <v>510</v>
      </c>
      <c r="B115" s="2">
        <v>38</v>
      </c>
      <c r="C115" s="113" t="s">
        <v>586</v>
      </c>
      <c r="D115" s="113" t="s">
        <v>586</v>
      </c>
      <c r="E115" s="113" t="s">
        <v>586</v>
      </c>
      <c r="F115" s="2"/>
    </row>
    <row r="116" spans="1:6">
      <c r="A116" s="93" t="s">
        <v>510</v>
      </c>
      <c r="B116" s="2">
        <v>39</v>
      </c>
      <c r="C116" s="144" t="s">
        <v>4991</v>
      </c>
      <c r="D116" s="144" t="s">
        <v>4991</v>
      </c>
      <c r="E116" s="144" t="s">
        <v>4991</v>
      </c>
      <c r="F116" s="2"/>
    </row>
    <row r="117" spans="1:6">
      <c r="A117" s="93" t="s">
        <v>510</v>
      </c>
      <c r="B117" s="2">
        <v>40</v>
      </c>
      <c r="C117" s="144" t="s">
        <v>4991</v>
      </c>
      <c r="D117" s="144" t="s">
        <v>4991</v>
      </c>
      <c r="E117" s="144" t="s">
        <v>4991</v>
      </c>
      <c r="F117" s="2"/>
    </row>
    <row r="118" spans="1:6">
      <c r="A118" s="93" t="s">
        <v>510</v>
      </c>
      <c r="B118" s="2">
        <v>41</v>
      </c>
      <c r="C118" s="144" t="s">
        <v>4991</v>
      </c>
      <c r="D118" s="144" t="s">
        <v>4991</v>
      </c>
      <c r="E118" s="144" t="s">
        <v>4991</v>
      </c>
      <c r="F118" s="2"/>
    </row>
    <row r="119" spans="1:6" ht="1.95" customHeight="1">
      <c r="A119" s="104"/>
      <c r="B119" s="104"/>
      <c r="C119" s="104"/>
      <c r="D119" s="104"/>
      <c r="E119" s="104"/>
      <c r="F119" s="104"/>
    </row>
    <row r="120" spans="1:6">
      <c r="A120" s="93" t="s">
        <v>524</v>
      </c>
      <c r="B120" s="98" t="s">
        <v>83</v>
      </c>
      <c r="C120" s="96" t="s">
        <v>375</v>
      </c>
      <c r="D120" s="96" t="s">
        <v>375</v>
      </c>
      <c r="E120" s="113" t="s">
        <v>376</v>
      </c>
      <c r="F120" s="113" t="s">
        <v>586</v>
      </c>
    </row>
    <row r="121" spans="1:6">
      <c r="A121" s="93" t="s">
        <v>524</v>
      </c>
      <c r="B121" s="98" t="s">
        <v>84</v>
      </c>
      <c r="C121" s="96" t="s">
        <v>375</v>
      </c>
      <c r="D121" s="96" t="s">
        <v>375</v>
      </c>
      <c r="E121" s="113" t="s">
        <v>376</v>
      </c>
      <c r="F121" s="113" t="s">
        <v>586</v>
      </c>
    </row>
    <row r="122" spans="1:6">
      <c r="A122" s="93" t="s">
        <v>524</v>
      </c>
      <c r="B122" s="98" t="s">
        <v>85</v>
      </c>
      <c r="C122" s="96" t="s">
        <v>375</v>
      </c>
      <c r="D122" s="96" t="s">
        <v>375</v>
      </c>
      <c r="E122" s="113" t="s">
        <v>376</v>
      </c>
      <c r="F122" s="113" t="s">
        <v>586</v>
      </c>
    </row>
    <row r="123" spans="1:6">
      <c r="A123" s="93" t="s">
        <v>524</v>
      </c>
      <c r="B123" s="98" t="s">
        <v>86</v>
      </c>
      <c r="C123" s="99" t="s">
        <v>98</v>
      </c>
      <c r="D123" s="99" t="s">
        <v>98</v>
      </c>
      <c r="E123" s="99" t="s">
        <v>98</v>
      </c>
      <c r="F123" s="2" t="s">
        <v>98</v>
      </c>
    </row>
    <row r="124" spans="1:6">
      <c r="A124" s="93" t="s">
        <v>524</v>
      </c>
      <c r="B124" s="98" t="s">
        <v>87</v>
      </c>
      <c r="C124" s="113" t="s">
        <v>376</v>
      </c>
      <c r="D124" s="113" t="s">
        <v>376</v>
      </c>
      <c r="E124" s="113" t="s">
        <v>376</v>
      </c>
      <c r="F124" s="113" t="s">
        <v>586</v>
      </c>
    </row>
    <row r="125" spans="1:6">
      <c r="A125" s="93" t="s">
        <v>524</v>
      </c>
      <c r="B125" s="98" t="s">
        <v>88</v>
      </c>
      <c r="C125" s="113" t="s">
        <v>376</v>
      </c>
      <c r="D125" s="113" t="s">
        <v>376</v>
      </c>
      <c r="E125" s="113" t="s">
        <v>376</v>
      </c>
      <c r="F125" s="113" t="s">
        <v>586</v>
      </c>
    </row>
    <row r="126" spans="1:6">
      <c r="A126" s="93" t="s">
        <v>524</v>
      </c>
      <c r="B126" s="98" t="s">
        <v>89</v>
      </c>
      <c r="C126" s="113" t="s">
        <v>376</v>
      </c>
      <c r="D126" s="113" t="s">
        <v>376</v>
      </c>
      <c r="E126" s="113" t="s">
        <v>376</v>
      </c>
      <c r="F126" s="113" t="s">
        <v>586</v>
      </c>
    </row>
    <row r="127" spans="1:6">
      <c r="A127" s="93" t="s">
        <v>524</v>
      </c>
      <c r="B127" s="98" t="s">
        <v>90</v>
      </c>
      <c r="C127" s="113" t="s">
        <v>376</v>
      </c>
      <c r="D127" s="113" t="s">
        <v>376</v>
      </c>
      <c r="E127" s="113" t="s">
        <v>376</v>
      </c>
      <c r="F127" s="113" t="s">
        <v>586</v>
      </c>
    </row>
    <row r="128" spans="1:6">
      <c r="A128" s="93" t="s">
        <v>524</v>
      </c>
      <c r="B128" s="98" t="s">
        <v>91</v>
      </c>
      <c r="C128" s="113" t="s">
        <v>376</v>
      </c>
      <c r="D128" s="113" t="s">
        <v>376</v>
      </c>
      <c r="E128" s="113" t="s">
        <v>376</v>
      </c>
      <c r="F128" s="113" t="s">
        <v>586</v>
      </c>
    </row>
    <row r="129" spans="1:6">
      <c r="A129" s="93" t="s">
        <v>524</v>
      </c>
      <c r="B129" s="2" t="s">
        <v>92</v>
      </c>
      <c r="C129" s="113" t="s">
        <v>376</v>
      </c>
      <c r="D129" s="113" t="s">
        <v>376</v>
      </c>
      <c r="E129" s="113" t="s">
        <v>376</v>
      </c>
      <c r="F129" s="113" t="s">
        <v>586</v>
      </c>
    </row>
    <row r="130" spans="1:6">
      <c r="A130" s="93" t="s">
        <v>525</v>
      </c>
      <c r="B130" s="2" t="s">
        <v>93</v>
      </c>
      <c r="C130" s="113" t="s">
        <v>376</v>
      </c>
      <c r="D130" s="113" t="s">
        <v>376</v>
      </c>
      <c r="E130" s="113" t="s">
        <v>376</v>
      </c>
      <c r="F130" s="2"/>
    </row>
    <row r="131" spans="1:6">
      <c r="A131" s="93" t="s">
        <v>525</v>
      </c>
      <c r="B131" s="2" t="s">
        <v>94</v>
      </c>
      <c r="C131" s="113" t="s">
        <v>376</v>
      </c>
      <c r="D131" s="113" t="s">
        <v>376</v>
      </c>
      <c r="E131" s="113" t="s">
        <v>376</v>
      </c>
      <c r="F131" s="2"/>
    </row>
    <row r="132" spans="1:6">
      <c r="A132" s="93" t="s">
        <v>525</v>
      </c>
      <c r="B132" s="2" t="s">
        <v>95</v>
      </c>
      <c r="C132" s="113" t="s">
        <v>376</v>
      </c>
      <c r="D132" s="113" t="s">
        <v>376</v>
      </c>
      <c r="E132" s="113" t="s">
        <v>376</v>
      </c>
      <c r="F132" s="2"/>
    </row>
    <row r="133" spans="1:6">
      <c r="A133" s="93" t="s">
        <v>525</v>
      </c>
      <c r="B133" s="2" t="s">
        <v>96</v>
      </c>
      <c r="C133" s="113" t="s">
        <v>376</v>
      </c>
      <c r="D133" s="113" t="s">
        <v>376</v>
      </c>
      <c r="E133" s="113" t="s">
        <v>376</v>
      </c>
      <c r="F133" s="2"/>
    </row>
    <row r="134" spans="1:6">
      <c r="A134" s="93" t="s">
        <v>525</v>
      </c>
      <c r="B134" s="2" t="s">
        <v>369</v>
      </c>
      <c r="C134" s="113" t="s">
        <v>376</v>
      </c>
      <c r="D134" s="113" t="s">
        <v>376</v>
      </c>
      <c r="E134" s="113" t="s">
        <v>376</v>
      </c>
      <c r="F134" s="2"/>
    </row>
    <row r="135" spans="1:6">
      <c r="A135" s="93" t="s">
        <v>525</v>
      </c>
      <c r="B135" s="2" t="s">
        <v>97</v>
      </c>
      <c r="C135" s="113" t="s">
        <v>376</v>
      </c>
      <c r="D135" s="113" t="s">
        <v>376</v>
      </c>
      <c r="E135" s="113" t="s">
        <v>376</v>
      </c>
      <c r="F135" s="2"/>
    </row>
    <row r="136" spans="1:6">
      <c r="A136" s="93" t="s">
        <v>525</v>
      </c>
      <c r="B136" s="2" t="s">
        <v>368</v>
      </c>
      <c r="C136" s="113" t="s">
        <v>377</v>
      </c>
      <c r="D136" s="113" t="s">
        <v>377</v>
      </c>
      <c r="E136" s="113" t="s">
        <v>377</v>
      </c>
      <c r="F136" s="2"/>
    </row>
    <row r="137" spans="1:6">
      <c r="A137" s="93" t="s">
        <v>525</v>
      </c>
      <c r="B137" s="2" t="s">
        <v>368</v>
      </c>
      <c r="C137" s="99" t="s">
        <v>98</v>
      </c>
      <c r="D137" s="99" t="s">
        <v>98</v>
      </c>
      <c r="E137" s="99" t="s">
        <v>98</v>
      </c>
      <c r="F137" s="2" t="s">
        <v>98</v>
      </c>
    </row>
    <row r="138" spans="1:6">
      <c r="A138" s="93" t="s">
        <v>525</v>
      </c>
      <c r="B138" s="2" t="s">
        <v>370</v>
      </c>
      <c r="C138" s="113" t="s">
        <v>377</v>
      </c>
      <c r="D138" s="113" t="s">
        <v>377</v>
      </c>
      <c r="E138" s="113" t="s">
        <v>377</v>
      </c>
      <c r="F138" s="2"/>
    </row>
    <row r="139" spans="1:6">
      <c r="A139" s="93" t="s">
        <v>525</v>
      </c>
      <c r="B139" s="2" t="s">
        <v>371</v>
      </c>
      <c r="C139" s="113" t="s">
        <v>377</v>
      </c>
      <c r="D139" s="113" t="s">
        <v>377</v>
      </c>
      <c r="E139" s="113" t="s">
        <v>377</v>
      </c>
      <c r="F139" s="2"/>
    </row>
    <row r="140" spans="1:6">
      <c r="A140" s="93" t="s">
        <v>525</v>
      </c>
      <c r="B140" s="2" t="s">
        <v>373</v>
      </c>
      <c r="C140" s="113" t="s">
        <v>377</v>
      </c>
      <c r="D140" s="113" t="s">
        <v>377</v>
      </c>
      <c r="E140" s="113" t="s">
        <v>377</v>
      </c>
      <c r="F140" s="2"/>
    </row>
    <row r="141" spans="1:6">
      <c r="A141" s="93" t="s">
        <v>525</v>
      </c>
      <c r="B141" s="2" t="s">
        <v>372</v>
      </c>
      <c r="C141" s="113" t="s">
        <v>377</v>
      </c>
      <c r="D141" s="113" t="s">
        <v>377</v>
      </c>
      <c r="E141" s="113" t="s">
        <v>377</v>
      </c>
      <c r="F141" s="2"/>
    </row>
    <row r="142" spans="1:6">
      <c r="A142" s="93" t="s">
        <v>525</v>
      </c>
      <c r="B142" s="2" t="s">
        <v>482</v>
      </c>
      <c r="C142" s="113" t="s">
        <v>377</v>
      </c>
      <c r="D142" s="113" t="s">
        <v>377</v>
      </c>
      <c r="E142" s="113" t="s">
        <v>377</v>
      </c>
      <c r="F142" s="2"/>
    </row>
    <row r="143" spans="1:6">
      <c r="A143" s="93" t="s">
        <v>525</v>
      </c>
      <c r="B143" s="2" t="s">
        <v>483</v>
      </c>
      <c r="C143" s="113" t="s">
        <v>377</v>
      </c>
      <c r="D143" s="113" t="s">
        <v>377</v>
      </c>
      <c r="E143" s="113" t="s">
        <v>377</v>
      </c>
      <c r="F143" s="2"/>
    </row>
    <row r="144" spans="1:6">
      <c r="A144" s="93" t="s">
        <v>525</v>
      </c>
      <c r="B144" s="2" t="s">
        <v>487</v>
      </c>
      <c r="C144" s="113" t="s">
        <v>537</v>
      </c>
      <c r="D144" s="113" t="s">
        <v>537</v>
      </c>
      <c r="E144" s="113" t="s">
        <v>537</v>
      </c>
      <c r="F144" s="2"/>
    </row>
    <row r="145" spans="1:6">
      <c r="A145" s="93" t="s">
        <v>525</v>
      </c>
      <c r="B145" s="2" t="s">
        <v>488</v>
      </c>
      <c r="C145" s="113" t="s">
        <v>537</v>
      </c>
      <c r="D145" s="113" t="s">
        <v>537</v>
      </c>
      <c r="E145" s="113" t="s">
        <v>537</v>
      </c>
      <c r="F145" s="2"/>
    </row>
    <row r="146" spans="1:6">
      <c r="A146" s="93" t="s">
        <v>525</v>
      </c>
      <c r="B146" s="2" t="s">
        <v>489</v>
      </c>
      <c r="C146" s="113" t="s">
        <v>537</v>
      </c>
      <c r="D146" s="113" t="s">
        <v>537</v>
      </c>
      <c r="E146" s="113" t="s">
        <v>537</v>
      </c>
      <c r="F146" s="2"/>
    </row>
    <row r="147" spans="1:6">
      <c r="A147" s="93" t="s">
        <v>525</v>
      </c>
      <c r="B147" s="2" t="s">
        <v>490</v>
      </c>
      <c r="C147" s="113" t="s">
        <v>537</v>
      </c>
      <c r="D147" s="113" t="s">
        <v>537</v>
      </c>
      <c r="E147" s="113" t="s">
        <v>537</v>
      </c>
      <c r="F147" s="2"/>
    </row>
    <row r="148" spans="1:6">
      <c r="A148" s="93" t="s">
        <v>525</v>
      </c>
      <c r="B148" s="2" t="s">
        <v>491</v>
      </c>
      <c r="C148" s="113" t="s">
        <v>537</v>
      </c>
      <c r="D148" s="113" t="s">
        <v>537</v>
      </c>
      <c r="E148" s="113" t="s">
        <v>537</v>
      </c>
      <c r="F148" s="2"/>
    </row>
    <row r="149" spans="1:6">
      <c r="A149" s="93" t="s">
        <v>525</v>
      </c>
      <c r="B149" s="2" t="s">
        <v>492</v>
      </c>
      <c r="C149" s="113" t="s">
        <v>537</v>
      </c>
      <c r="D149" s="113" t="s">
        <v>537</v>
      </c>
      <c r="E149" s="113" t="s">
        <v>537</v>
      </c>
      <c r="F149" s="2"/>
    </row>
    <row r="150" spans="1:6">
      <c r="A150" s="93" t="s">
        <v>525</v>
      </c>
      <c r="B150" s="2" t="s">
        <v>493</v>
      </c>
      <c r="C150" s="113" t="s">
        <v>537</v>
      </c>
      <c r="D150" s="113" t="s">
        <v>537</v>
      </c>
      <c r="E150" s="113" t="s">
        <v>537</v>
      </c>
      <c r="F150" s="2"/>
    </row>
    <row r="151" spans="1:6">
      <c r="A151" s="93" t="s">
        <v>525</v>
      </c>
      <c r="B151" s="2" t="s">
        <v>494</v>
      </c>
      <c r="C151" s="113" t="s">
        <v>537</v>
      </c>
      <c r="D151" s="113" t="s">
        <v>537</v>
      </c>
      <c r="E151" s="113" t="s">
        <v>537</v>
      </c>
      <c r="F151" s="2"/>
    </row>
    <row r="152" spans="1:6">
      <c r="A152" s="93" t="s">
        <v>525</v>
      </c>
      <c r="B152" s="2" t="s">
        <v>495</v>
      </c>
      <c r="C152" s="113" t="s">
        <v>537</v>
      </c>
      <c r="D152" s="113" t="s">
        <v>537</v>
      </c>
      <c r="E152" s="113" t="s">
        <v>537</v>
      </c>
      <c r="F152" s="2"/>
    </row>
    <row r="153" spans="1:6">
      <c r="A153" s="93" t="s">
        <v>525</v>
      </c>
      <c r="B153" s="2" t="s">
        <v>496</v>
      </c>
      <c r="C153" s="113" t="s">
        <v>537</v>
      </c>
      <c r="D153" s="113" t="s">
        <v>537</v>
      </c>
      <c r="E153" s="113" t="s">
        <v>537</v>
      </c>
      <c r="F153" s="2"/>
    </row>
    <row r="154" spans="1:6">
      <c r="A154" s="93" t="s">
        <v>525</v>
      </c>
      <c r="B154" s="2" t="s">
        <v>520</v>
      </c>
      <c r="C154" s="113" t="s">
        <v>537</v>
      </c>
      <c r="D154" s="113" t="s">
        <v>537</v>
      </c>
      <c r="E154" s="113" t="s">
        <v>537</v>
      </c>
      <c r="F154" s="2"/>
    </row>
    <row r="155" spans="1:6">
      <c r="A155" s="93" t="s">
        <v>525</v>
      </c>
      <c r="B155" s="2" t="s">
        <v>521</v>
      </c>
      <c r="C155" s="113" t="s">
        <v>537</v>
      </c>
      <c r="D155" s="113" t="s">
        <v>537</v>
      </c>
      <c r="E155" s="113" t="s">
        <v>537</v>
      </c>
      <c r="F155" s="2"/>
    </row>
    <row r="156" spans="1:6">
      <c r="A156" s="93" t="s">
        <v>525</v>
      </c>
      <c r="B156" s="2" t="s">
        <v>522</v>
      </c>
      <c r="C156" s="113" t="s">
        <v>537</v>
      </c>
      <c r="D156" s="113" t="s">
        <v>537</v>
      </c>
      <c r="E156" s="113" t="s">
        <v>537</v>
      </c>
      <c r="F156" s="2"/>
    </row>
    <row r="157" spans="1:6">
      <c r="A157" s="93" t="s">
        <v>525</v>
      </c>
      <c r="B157" s="2" t="s">
        <v>523</v>
      </c>
      <c r="C157" s="113" t="s">
        <v>537</v>
      </c>
      <c r="D157" s="113" t="s">
        <v>537</v>
      </c>
      <c r="E157" s="113" t="s">
        <v>537</v>
      </c>
      <c r="F157" s="2"/>
    </row>
    <row r="158" spans="1:6">
      <c r="A158" s="93" t="s">
        <v>526</v>
      </c>
      <c r="B158" s="2" t="s">
        <v>527</v>
      </c>
      <c r="C158" s="113" t="s">
        <v>538</v>
      </c>
      <c r="D158" s="113" t="s">
        <v>538</v>
      </c>
      <c r="E158" s="113" t="s">
        <v>538</v>
      </c>
      <c r="F158" s="2"/>
    </row>
    <row r="159" spans="1:6">
      <c r="A159" s="93" t="s">
        <v>526</v>
      </c>
      <c r="B159" s="2" t="s">
        <v>528</v>
      </c>
      <c r="C159" s="113" t="s">
        <v>538</v>
      </c>
      <c r="D159" s="113" t="s">
        <v>538</v>
      </c>
      <c r="E159" s="113" t="s">
        <v>538</v>
      </c>
      <c r="F159" s="2"/>
    </row>
    <row r="160" spans="1:6">
      <c r="A160" s="93" t="s">
        <v>526</v>
      </c>
      <c r="B160" s="2" t="s">
        <v>529</v>
      </c>
      <c r="C160" s="113" t="s">
        <v>538</v>
      </c>
      <c r="D160" s="113" t="s">
        <v>538</v>
      </c>
      <c r="E160" s="113" t="s">
        <v>538</v>
      </c>
      <c r="F160" s="2"/>
    </row>
    <row r="161" spans="1:6">
      <c r="A161" s="93" t="s">
        <v>526</v>
      </c>
      <c r="B161" s="2" t="s">
        <v>530</v>
      </c>
      <c r="C161" s="113" t="s">
        <v>538</v>
      </c>
      <c r="D161" s="113" t="s">
        <v>538</v>
      </c>
      <c r="E161" s="113" t="s">
        <v>538</v>
      </c>
      <c r="F161" s="2"/>
    </row>
    <row r="162" spans="1:6">
      <c r="A162" s="93" t="s">
        <v>526</v>
      </c>
      <c r="B162" s="2" t="s">
        <v>531</v>
      </c>
      <c r="C162" s="113" t="s">
        <v>538</v>
      </c>
      <c r="D162" s="113" t="s">
        <v>538</v>
      </c>
      <c r="E162" s="113" t="s">
        <v>538</v>
      </c>
      <c r="F162" s="2"/>
    </row>
    <row r="163" spans="1:6">
      <c r="A163" s="93" t="s">
        <v>526</v>
      </c>
      <c r="B163" s="2" t="s">
        <v>532</v>
      </c>
      <c r="C163" s="113" t="s">
        <v>538</v>
      </c>
      <c r="D163" s="113" t="s">
        <v>538</v>
      </c>
      <c r="E163" s="113" t="s">
        <v>538</v>
      </c>
      <c r="F163" s="2"/>
    </row>
    <row r="164" spans="1:6">
      <c r="A164" s="93" t="s">
        <v>526</v>
      </c>
      <c r="B164" s="2" t="s">
        <v>533</v>
      </c>
      <c r="C164" s="113" t="s">
        <v>538</v>
      </c>
      <c r="D164" s="113" t="s">
        <v>538</v>
      </c>
      <c r="E164" s="113" t="s">
        <v>538</v>
      </c>
      <c r="F164" s="2"/>
    </row>
    <row r="165" spans="1:6">
      <c r="A165" s="93" t="s">
        <v>526</v>
      </c>
      <c r="B165" s="2" t="s">
        <v>534</v>
      </c>
      <c r="C165" s="2" t="s">
        <v>98</v>
      </c>
      <c r="D165" s="2" t="s">
        <v>98</v>
      </c>
      <c r="E165" s="2" t="s">
        <v>98</v>
      </c>
      <c r="F165" s="2" t="s">
        <v>98</v>
      </c>
    </row>
    <row r="166" spans="1:6">
      <c r="A166" s="93" t="s">
        <v>526</v>
      </c>
      <c r="B166" s="2" t="s">
        <v>535</v>
      </c>
      <c r="C166" s="113" t="s">
        <v>557</v>
      </c>
      <c r="D166" s="113" t="s">
        <v>557</v>
      </c>
      <c r="E166" s="113" t="s">
        <v>557</v>
      </c>
      <c r="F166" s="2"/>
    </row>
    <row r="167" spans="1:6">
      <c r="A167" s="93" t="s">
        <v>526</v>
      </c>
      <c r="B167" s="2" t="s">
        <v>536</v>
      </c>
      <c r="C167" s="113" t="s">
        <v>557</v>
      </c>
      <c r="D167" s="113" t="s">
        <v>557</v>
      </c>
      <c r="E167" s="113" t="s">
        <v>557</v>
      </c>
      <c r="F167" s="2"/>
    </row>
    <row r="168" spans="1:6">
      <c r="A168" s="93" t="s">
        <v>526</v>
      </c>
      <c r="B168" s="2" t="s">
        <v>559</v>
      </c>
      <c r="C168" s="113" t="s">
        <v>557</v>
      </c>
      <c r="D168" s="113" t="s">
        <v>557</v>
      </c>
      <c r="E168" s="113" t="s">
        <v>557</v>
      </c>
      <c r="F168" s="2"/>
    </row>
    <row r="169" spans="1:6">
      <c r="A169" s="93" t="s">
        <v>526</v>
      </c>
      <c r="B169" s="2" t="s">
        <v>560</v>
      </c>
      <c r="C169" s="113" t="s">
        <v>557</v>
      </c>
      <c r="D169" s="113" t="s">
        <v>557</v>
      </c>
      <c r="E169" s="113" t="s">
        <v>557</v>
      </c>
      <c r="F169" s="2"/>
    </row>
    <row r="170" spans="1:6">
      <c r="A170" s="93" t="s">
        <v>526</v>
      </c>
      <c r="B170" s="2" t="s">
        <v>561</v>
      </c>
      <c r="C170" s="113" t="s">
        <v>557</v>
      </c>
      <c r="D170" s="113" t="s">
        <v>557</v>
      </c>
      <c r="E170" s="113" t="s">
        <v>557</v>
      </c>
      <c r="F170" s="2"/>
    </row>
    <row r="171" spans="1:6">
      <c r="A171" s="93" t="s">
        <v>526</v>
      </c>
      <c r="B171" s="2" t="s">
        <v>562</v>
      </c>
      <c r="C171" s="113" t="s">
        <v>557</v>
      </c>
      <c r="D171" s="113" t="s">
        <v>557</v>
      </c>
      <c r="E171" s="113" t="s">
        <v>557</v>
      </c>
      <c r="F171" s="2"/>
    </row>
    <row r="172" spans="1:6">
      <c r="A172" s="93" t="s">
        <v>526</v>
      </c>
      <c r="B172" s="2" t="s">
        <v>563</v>
      </c>
      <c r="C172" s="113" t="s">
        <v>586</v>
      </c>
      <c r="D172" s="113" t="s">
        <v>586</v>
      </c>
      <c r="E172" s="113" t="s">
        <v>586</v>
      </c>
      <c r="F172" s="2"/>
    </row>
    <row r="173" spans="1:6">
      <c r="A173" s="93" t="s">
        <v>526</v>
      </c>
      <c r="B173" s="2" t="s">
        <v>564</v>
      </c>
      <c r="C173" s="113" t="s">
        <v>586</v>
      </c>
      <c r="D173" s="113" t="s">
        <v>586</v>
      </c>
      <c r="E173" s="113" t="s">
        <v>586</v>
      </c>
      <c r="F173" s="2"/>
    </row>
    <row r="174" spans="1:6">
      <c r="A174" s="93" t="s">
        <v>526</v>
      </c>
      <c r="B174" s="2" t="s">
        <v>563</v>
      </c>
      <c r="C174" s="113" t="s">
        <v>586</v>
      </c>
      <c r="D174" s="113" t="s">
        <v>586</v>
      </c>
      <c r="E174" s="113" t="s">
        <v>586</v>
      </c>
      <c r="F174" s="2"/>
    </row>
    <row r="175" spans="1:6">
      <c r="A175" s="93" t="s">
        <v>526</v>
      </c>
      <c r="B175" s="2" t="s">
        <v>567</v>
      </c>
      <c r="C175" s="113" t="s">
        <v>586</v>
      </c>
      <c r="D175" s="113" t="s">
        <v>586</v>
      </c>
      <c r="E175" s="113" t="s">
        <v>586</v>
      </c>
      <c r="F175" s="2"/>
    </row>
    <row r="176" spans="1:6">
      <c r="A176" s="93" t="s">
        <v>526</v>
      </c>
      <c r="B176" s="2" t="s">
        <v>568</v>
      </c>
      <c r="C176" s="2" t="s">
        <v>98</v>
      </c>
      <c r="D176" s="2" t="s">
        <v>98</v>
      </c>
      <c r="E176" s="2" t="s">
        <v>98</v>
      </c>
      <c r="F176" s="2" t="s">
        <v>98</v>
      </c>
    </row>
    <row r="177" spans="1:6">
      <c r="A177" s="93" t="s">
        <v>526</v>
      </c>
      <c r="B177" s="2" t="s">
        <v>565</v>
      </c>
      <c r="C177" s="144" t="s">
        <v>4991</v>
      </c>
      <c r="D177" s="144" t="s">
        <v>4991</v>
      </c>
      <c r="E177" s="144" t="s">
        <v>4991</v>
      </c>
      <c r="F177" s="2"/>
    </row>
    <row r="178" spans="1:6">
      <c r="A178" s="93" t="s">
        <v>526</v>
      </c>
      <c r="B178" s="2" t="s">
        <v>566</v>
      </c>
      <c r="C178" s="144" t="s">
        <v>4991</v>
      </c>
      <c r="D178" s="144" t="s">
        <v>4991</v>
      </c>
      <c r="E178" s="144" t="s">
        <v>4991</v>
      </c>
      <c r="F178" s="2"/>
    </row>
    <row r="179" spans="1:6">
      <c r="A179" s="93" t="s">
        <v>526</v>
      </c>
      <c r="B179" s="2" t="s">
        <v>569</v>
      </c>
      <c r="C179" s="144" t="s">
        <v>4991</v>
      </c>
      <c r="D179" s="144" t="s">
        <v>4991</v>
      </c>
      <c r="E179" s="144" t="s">
        <v>4991</v>
      </c>
      <c r="F179" s="2"/>
    </row>
    <row r="180" spans="1:6">
      <c r="A180" s="93" t="s">
        <v>526</v>
      </c>
      <c r="B180" s="2" t="s">
        <v>570</v>
      </c>
      <c r="C180" s="144" t="s">
        <v>4991</v>
      </c>
      <c r="D180" s="144" t="s">
        <v>4991</v>
      </c>
      <c r="E180" s="144" t="s">
        <v>4991</v>
      </c>
      <c r="F180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61F5-B107-487E-92E4-628AAC1777E0}">
  <dimension ref="A1:I19"/>
  <sheetViews>
    <sheetView workbookViewId="0">
      <selection activeCell="H13" sqref="H13"/>
    </sheetView>
  </sheetViews>
  <sheetFormatPr defaultColWidth="8.8984375" defaultRowHeight="13.8"/>
  <cols>
    <col min="1" max="1" width="6.3984375" style="47" customWidth="1"/>
    <col min="2" max="2" width="41.3984375" style="53" customWidth="1"/>
    <col min="3" max="3" width="7.69921875" style="47" customWidth="1"/>
    <col min="4" max="4" width="10.09765625" style="61" customWidth="1"/>
    <col min="5" max="5" width="16.296875" style="61" customWidth="1"/>
    <col min="6" max="7" width="17.8984375" style="61" customWidth="1"/>
    <col min="8" max="9" width="17.8984375" style="68" customWidth="1"/>
    <col min="10" max="16384" width="8.8984375" style="47"/>
  </cols>
  <sheetData>
    <row r="1" spans="1:9">
      <c r="A1" s="46" t="s">
        <v>33</v>
      </c>
      <c r="B1" s="240" t="s">
        <v>40</v>
      </c>
      <c r="C1" s="241"/>
      <c r="D1" s="54"/>
      <c r="E1" s="55"/>
      <c r="F1" s="55"/>
      <c r="G1" s="55"/>
      <c r="H1" s="65"/>
      <c r="I1" s="65"/>
    </row>
    <row r="2" spans="1:9" ht="27.6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7" t="s">
        <v>9</v>
      </c>
      <c r="G2" s="57" t="s">
        <v>11</v>
      </c>
      <c r="H2" s="57" t="s">
        <v>49</v>
      </c>
      <c r="I2" s="57" t="s">
        <v>13</v>
      </c>
    </row>
    <row r="3" spans="1:9">
      <c r="A3" s="42" t="s">
        <v>34</v>
      </c>
      <c r="B3" s="50" t="s">
        <v>57</v>
      </c>
      <c r="C3" s="51" t="s">
        <v>5</v>
      </c>
      <c r="D3" s="62">
        <v>33.770000000000003</v>
      </c>
      <c r="E3" s="72">
        <f>D3*1.04</f>
        <v>35.120800000000003</v>
      </c>
      <c r="F3" s="70">
        <f>SUM(F4:F6)</f>
        <v>12.293371999999998</v>
      </c>
      <c r="G3" s="69"/>
      <c r="H3" s="69"/>
      <c r="I3" s="69"/>
    </row>
    <row r="4" spans="1:9">
      <c r="A4" s="42"/>
      <c r="B4" s="43" t="s">
        <v>20</v>
      </c>
      <c r="C4" s="42" t="s">
        <v>5</v>
      </c>
      <c r="D4" s="63">
        <v>15.231999999999999</v>
      </c>
      <c r="E4" s="74">
        <f>D4*1.04</f>
        <v>15.841279999999999</v>
      </c>
      <c r="F4" s="73">
        <f t="shared" ref="F4:F6" si="0">E4*0.35</f>
        <v>5.5444479999999992</v>
      </c>
      <c r="G4" s="73"/>
      <c r="H4" s="73"/>
      <c r="I4" s="73"/>
    </row>
    <row r="5" spans="1:9">
      <c r="A5" s="42"/>
      <c r="B5" s="43" t="s">
        <v>21</v>
      </c>
      <c r="C5" s="42" t="s">
        <v>5</v>
      </c>
      <c r="D5" s="63">
        <v>8.2089999999999996</v>
      </c>
      <c r="E5" s="74">
        <f t="shared" ref="E5:E6" si="1">D5*1.04</f>
        <v>8.5373599999999996</v>
      </c>
      <c r="F5" s="73">
        <f t="shared" si="0"/>
        <v>2.9880759999999995</v>
      </c>
      <c r="G5" s="73"/>
      <c r="H5" s="73"/>
      <c r="I5" s="73"/>
    </row>
    <row r="6" spans="1:9">
      <c r="A6" s="42"/>
      <c r="B6" s="43" t="s">
        <v>22</v>
      </c>
      <c r="C6" s="42" t="s">
        <v>5</v>
      </c>
      <c r="D6" s="63">
        <v>10.332000000000001</v>
      </c>
      <c r="E6" s="74">
        <f t="shared" si="1"/>
        <v>10.745280000000001</v>
      </c>
      <c r="F6" s="73">
        <f t="shared" si="0"/>
        <v>3.7608480000000002</v>
      </c>
      <c r="G6" s="73"/>
      <c r="H6" s="73"/>
      <c r="I6" s="73"/>
    </row>
    <row r="7" spans="1:9">
      <c r="A7" s="42"/>
      <c r="B7" s="43"/>
      <c r="C7" s="42"/>
      <c r="D7" s="58"/>
      <c r="E7" s="58"/>
      <c r="F7" s="58"/>
      <c r="G7" s="58"/>
      <c r="H7" s="59"/>
      <c r="I7" s="59"/>
    </row>
    <row r="8" spans="1:9">
      <c r="A8" s="42" t="s">
        <v>35</v>
      </c>
      <c r="B8" s="50" t="s">
        <v>58</v>
      </c>
      <c r="C8" s="51" t="s">
        <v>5</v>
      </c>
      <c r="D8" s="111">
        <f>SUM(D9:D11)</f>
        <v>100.6558</v>
      </c>
      <c r="E8" s="72">
        <f>SUM(E9:E11)</f>
        <v>104.68203200000001</v>
      </c>
      <c r="F8" s="70">
        <f>SUM(F9:F11)</f>
        <v>36.638711200000003</v>
      </c>
      <c r="G8" s="58"/>
      <c r="H8" s="69"/>
      <c r="I8" s="69"/>
    </row>
    <row r="9" spans="1:9">
      <c r="A9" s="42"/>
      <c r="B9" s="43" t="s">
        <v>20</v>
      </c>
      <c r="C9" s="42" t="s">
        <v>5</v>
      </c>
      <c r="D9" s="82">
        <v>17.671399999999998</v>
      </c>
      <c r="E9" s="74">
        <f>D9*1.04</f>
        <v>18.378256</v>
      </c>
      <c r="F9" s="74">
        <f t="shared" ref="F9:F11" si="2">E9*0.35</f>
        <v>6.4323895999999996</v>
      </c>
      <c r="G9" s="58"/>
      <c r="H9" s="73"/>
      <c r="I9" s="73"/>
    </row>
    <row r="10" spans="1:9">
      <c r="A10" s="42"/>
      <c r="B10" s="43" t="s">
        <v>21</v>
      </c>
      <c r="C10" s="42" t="s">
        <v>5</v>
      </c>
      <c r="D10" s="74">
        <v>37.718499999999999</v>
      </c>
      <c r="E10" s="74">
        <f t="shared" ref="E10:E11" si="3">D10*1.04</f>
        <v>39.227240000000002</v>
      </c>
      <c r="F10" s="74">
        <f t="shared" si="2"/>
        <v>13.729533999999999</v>
      </c>
      <c r="G10" s="58"/>
      <c r="H10" s="73"/>
      <c r="I10" s="73"/>
    </row>
    <row r="11" spans="1:9">
      <c r="A11" s="42"/>
      <c r="B11" s="43" t="s">
        <v>22</v>
      </c>
      <c r="C11" s="42" t="s">
        <v>5</v>
      </c>
      <c r="D11" s="74">
        <v>45.265900000000002</v>
      </c>
      <c r="E11" s="74">
        <f t="shared" si="3"/>
        <v>47.076536000000004</v>
      </c>
      <c r="F11" s="74">
        <f t="shared" si="2"/>
        <v>16.476787600000002</v>
      </c>
      <c r="G11" s="58"/>
      <c r="H11" s="73"/>
      <c r="I11" s="73"/>
    </row>
    <row r="12" spans="1:9">
      <c r="A12" s="42"/>
      <c r="B12" s="43"/>
      <c r="C12" s="42"/>
      <c r="D12" s="58"/>
      <c r="E12" s="58"/>
      <c r="F12" s="58"/>
      <c r="G12" s="58"/>
      <c r="H12" s="59"/>
      <c r="I12" s="59"/>
    </row>
    <row r="13" spans="1:9">
      <c r="A13" s="42" t="s">
        <v>36</v>
      </c>
      <c r="B13" s="50" t="s">
        <v>50</v>
      </c>
      <c r="C13" s="51" t="s">
        <v>5</v>
      </c>
      <c r="D13" s="62">
        <f>SUM(D14:D16)</f>
        <v>90.7089</v>
      </c>
      <c r="E13" s="72">
        <f>SUM(E14:E16)</f>
        <v>94.337255999999996</v>
      </c>
      <c r="F13" s="70">
        <f>SUM(F14:F16)</f>
        <v>33.018039599999994</v>
      </c>
      <c r="G13" s="69"/>
      <c r="H13" s="69"/>
      <c r="I13" s="69"/>
    </row>
    <row r="14" spans="1:9">
      <c r="A14" s="42"/>
      <c r="B14" s="43" t="s">
        <v>59</v>
      </c>
      <c r="C14" s="42" t="s">
        <v>5</v>
      </c>
      <c r="D14" s="63">
        <v>15.890400000000003</v>
      </c>
      <c r="E14" s="74">
        <f>D14*1.04</f>
        <v>16.526016000000006</v>
      </c>
      <c r="F14" s="74">
        <f>E14*0.35</f>
        <v>5.784105600000002</v>
      </c>
      <c r="G14" s="73"/>
      <c r="H14" s="73"/>
      <c r="I14" s="73"/>
    </row>
    <row r="15" spans="1:9">
      <c r="A15" s="42"/>
      <c r="B15" s="43" t="s">
        <v>60</v>
      </c>
      <c r="C15" s="42" t="s">
        <v>5</v>
      </c>
      <c r="D15" s="63">
        <v>33.8733</v>
      </c>
      <c r="E15" s="74">
        <f>D15*1.04</f>
        <v>35.228231999999998</v>
      </c>
      <c r="F15" s="74">
        <f t="shared" ref="F15" si="4">E15*0.35</f>
        <v>12.329881199999999</v>
      </c>
      <c r="G15" s="73"/>
      <c r="H15" s="73"/>
      <c r="I15" s="73"/>
    </row>
    <row r="16" spans="1:9">
      <c r="A16" s="42"/>
      <c r="B16" s="43" t="s">
        <v>61</v>
      </c>
      <c r="C16" s="42" t="s">
        <v>5</v>
      </c>
      <c r="D16" s="63">
        <v>40.9452</v>
      </c>
      <c r="E16" s="74">
        <f>D16*1.04</f>
        <v>42.583008</v>
      </c>
      <c r="F16" s="74">
        <f>E16*0.35</f>
        <v>14.904052799999999</v>
      </c>
      <c r="G16" s="73"/>
      <c r="H16" s="73"/>
      <c r="I16" s="73"/>
    </row>
    <row r="17" spans="1:9">
      <c r="A17" s="42"/>
      <c r="B17" s="43"/>
      <c r="C17" s="42"/>
      <c r="D17" s="58"/>
      <c r="E17" s="58"/>
      <c r="F17" s="59"/>
      <c r="G17" s="59"/>
      <c r="H17" s="59"/>
      <c r="I17" s="59"/>
    </row>
    <row r="18" spans="1:9">
      <c r="A18" s="42"/>
      <c r="B18" s="43"/>
      <c r="C18" s="42"/>
      <c r="D18" s="58"/>
      <c r="E18" s="58"/>
      <c r="F18" s="59"/>
      <c r="G18" s="59"/>
      <c r="H18" s="59"/>
      <c r="I18" s="59"/>
    </row>
    <row r="19" spans="1:9">
      <c r="A19" s="44"/>
      <c r="B19" s="52" t="s">
        <v>10</v>
      </c>
      <c r="C19" s="45"/>
      <c r="D19" s="58"/>
      <c r="E19" s="58"/>
      <c r="F19" s="137">
        <f>F3+F8+F13</f>
        <v>81.950122800000003</v>
      </c>
      <c r="G19" s="83"/>
      <c r="H19" s="59"/>
      <c r="I19" s="67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DD8E-20D9-4F18-A4FF-DACA0D8F30E8}">
  <dimension ref="A1:I30"/>
  <sheetViews>
    <sheetView workbookViewId="0">
      <selection activeCell="A18" sqref="A18:XFD20"/>
    </sheetView>
  </sheetViews>
  <sheetFormatPr defaultColWidth="8.8984375" defaultRowHeight="13.8"/>
  <cols>
    <col min="1" max="1" width="6.3984375" style="47" customWidth="1"/>
    <col min="2" max="2" width="56.8984375" style="53" customWidth="1"/>
    <col min="3" max="3" width="7.69921875" style="47" customWidth="1"/>
    <col min="4" max="4" width="10.09765625" style="61" customWidth="1"/>
    <col min="5" max="5" width="16.296875" style="61" customWidth="1"/>
    <col min="6" max="7" width="17.8984375" style="61" customWidth="1"/>
    <col min="8" max="9" width="17.8984375" style="68" customWidth="1"/>
    <col min="10" max="16384" width="8.8984375" style="47"/>
  </cols>
  <sheetData>
    <row r="1" spans="1:9">
      <c r="A1" s="46" t="s">
        <v>33</v>
      </c>
      <c r="B1" s="240" t="s">
        <v>40</v>
      </c>
      <c r="C1" s="241"/>
      <c r="D1" s="54"/>
      <c r="E1" s="55"/>
      <c r="F1" s="55"/>
      <c r="G1" s="55"/>
      <c r="H1" s="65"/>
      <c r="I1" s="65"/>
    </row>
    <row r="2" spans="1:9" ht="27.6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7" t="s">
        <v>9</v>
      </c>
      <c r="G2" s="57" t="s">
        <v>11</v>
      </c>
      <c r="H2" s="57" t="s">
        <v>49</v>
      </c>
      <c r="I2" s="57" t="s">
        <v>13</v>
      </c>
    </row>
    <row r="3" spans="1:9">
      <c r="A3" s="42" t="s">
        <v>34</v>
      </c>
      <c r="B3" s="50" t="s">
        <v>0</v>
      </c>
      <c r="C3" s="51" t="s">
        <v>5</v>
      </c>
      <c r="D3" s="62">
        <v>33.770000000000003</v>
      </c>
      <c r="E3" s="72">
        <f>D3*1.04</f>
        <v>35.120800000000003</v>
      </c>
      <c r="F3" s="70"/>
      <c r="G3" s="70">
        <f>SUM(G4:G6)</f>
        <v>10.537175999999999</v>
      </c>
      <c r="H3" s="69"/>
      <c r="I3" s="69"/>
    </row>
    <row r="4" spans="1:9">
      <c r="A4" s="42"/>
      <c r="B4" s="43" t="s">
        <v>20</v>
      </c>
      <c r="C4" s="42" t="s">
        <v>5</v>
      </c>
      <c r="D4" s="63">
        <v>15.231999999999999</v>
      </c>
      <c r="E4" s="74">
        <f>D4*1.04</f>
        <v>15.841279999999999</v>
      </c>
      <c r="F4" s="84"/>
      <c r="G4" s="73">
        <f>E4*0.3</f>
        <v>4.7523839999999993</v>
      </c>
      <c r="H4" s="73"/>
      <c r="I4" s="73"/>
    </row>
    <row r="5" spans="1:9">
      <c r="A5" s="42"/>
      <c r="B5" s="43" t="s">
        <v>21</v>
      </c>
      <c r="C5" s="42" t="s">
        <v>5</v>
      </c>
      <c r="D5" s="63">
        <v>8.2089999999999996</v>
      </c>
      <c r="E5" s="74">
        <f t="shared" ref="E5:E6" si="0">D5*1.04</f>
        <v>8.5373599999999996</v>
      </c>
      <c r="F5" s="84"/>
      <c r="G5" s="73">
        <f t="shared" ref="G5:G6" si="1">E5*0.3</f>
        <v>2.5612079999999997</v>
      </c>
      <c r="H5" s="73"/>
      <c r="I5" s="73"/>
    </row>
    <row r="6" spans="1:9">
      <c r="A6" s="42"/>
      <c r="B6" s="43" t="s">
        <v>22</v>
      </c>
      <c r="C6" s="42" t="s">
        <v>5</v>
      </c>
      <c r="D6" s="63">
        <v>10.332000000000001</v>
      </c>
      <c r="E6" s="74">
        <f t="shared" si="0"/>
        <v>10.745280000000001</v>
      </c>
      <c r="F6" s="84"/>
      <c r="G6" s="73">
        <f t="shared" si="1"/>
        <v>3.2235840000000002</v>
      </c>
      <c r="H6" s="73"/>
      <c r="I6" s="73"/>
    </row>
    <row r="7" spans="1:9">
      <c r="A7" s="42"/>
      <c r="B7" s="43"/>
      <c r="C7" s="42"/>
      <c r="D7" s="58"/>
      <c r="E7" s="58"/>
      <c r="F7" s="58"/>
      <c r="G7" s="58"/>
      <c r="H7" s="59"/>
      <c r="I7" s="59"/>
    </row>
    <row r="8" spans="1:9">
      <c r="A8" s="42" t="s">
        <v>35</v>
      </c>
      <c r="B8" s="50" t="s">
        <v>48</v>
      </c>
      <c r="C8" s="51" t="s">
        <v>5</v>
      </c>
      <c r="D8" s="62">
        <v>231.68</v>
      </c>
      <c r="E8" s="72">
        <f>D8*1.04</f>
        <v>240.94720000000001</v>
      </c>
      <c r="F8" s="72"/>
      <c r="G8" s="70">
        <f>SUM(G9:G11)</f>
        <v>72.285439199999999</v>
      </c>
      <c r="H8" s="69"/>
      <c r="I8" s="69"/>
    </row>
    <row r="9" spans="1:9">
      <c r="A9" s="42"/>
      <c r="B9" s="43" t="s">
        <v>52</v>
      </c>
      <c r="C9" s="42" t="s">
        <v>5</v>
      </c>
      <c r="D9" s="63">
        <v>40.628999999999998</v>
      </c>
      <c r="E9" s="74">
        <f>D9*1.04</f>
        <v>42.254159999999999</v>
      </c>
      <c r="F9" s="74"/>
      <c r="G9" s="73">
        <f>E9*0.3</f>
        <v>12.676247999999999</v>
      </c>
      <c r="H9" s="73"/>
      <c r="I9" s="73"/>
    </row>
    <row r="10" spans="1:9">
      <c r="A10" s="42"/>
      <c r="B10" s="43" t="s">
        <v>51</v>
      </c>
      <c r="C10" s="42" t="s">
        <v>5</v>
      </c>
      <c r="D10" s="63">
        <v>86.655100000000004</v>
      </c>
      <c r="E10" s="74">
        <f t="shared" ref="E10:E11" si="2">D10*1.04</f>
        <v>90.121304000000009</v>
      </c>
      <c r="F10" s="74"/>
      <c r="G10" s="73">
        <f t="shared" ref="G10:G11" si="3">E10*0.3</f>
        <v>27.036391200000001</v>
      </c>
      <c r="H10" s="73"/>
      <c r="I10" s="73"/>
    </row>
    <row r="11" spans="1:9">
      <c r="A11" s="42"/>
      <c r="B11" s="43" t="s">
        <v>53</v>
      </c>
      <c r="C11" s="42" t="s">
        <v>5</v>
      </c>
      <c r="D11" s="63">
        <v>104.4</v>
      </c>
      <c r="E11" s="74">
        <f t="shared" si="2"/>
        <v>108.57600000000001</v>
      </c>
      <c r="F11" s="74"/>
      <c r="G11" s="73">
        <f t="shared" si="3"/>
        <v>32.572800000000001</v>
      </c>
      <c r="H11" s="73"/>
      <c r="I11" s="73"/>
    </row>
    <row r="12" spans="1:9">
      <c r="A12" s="42"/>
      <c r="B12" s="43"/>
      <c r="C12" s="42"/>
      <c r="D12" s="58"/>
      <c r="E12" s="58"/>
      <c r="F12" s="58"/>
      <c r="G12" s="58"/>
      <c r="H12" s="59"/>
      <c r="I12" s="59"/>
    </row>
    <row r="13" spans="1:9">
      <c r="A13" s="42" t="s">
        <v>36</v>
      </c>
      <c r="B13" s="50" t="s">
        <v>62</v>
      </c>
      <c r="C13" s="51" t="s">
        <v>5</v>
      </c>
      <c r="D13" s="62">
        <v>40.32</v>
      </c>
      <c r="E13" s="72">
        <f>D13*1.04</f>
        <v>41.9328</v>
      </c>
      <c r="F13" s="70">
        <v>14.68</v>
      </c>
      <c r="G13" s="69"/>
      <c r="H13" s="69"/>
      <c r="I13" s="69"/>
    </row>
    <row r="14" spans="1:9">
      <c r="A14" s="42"/>
      <c r="B14" s="43" t="s">
        <v>54</v>
      </c>
      <c r="C14" s="42" t="s">
        <v>5</v>
      </c>
      <c r="D14" s="63">
        <v>7.0669000000000004</v>
      </c>
      <c r="E14" s="74">
        <f>D14*1.04</f>
        <v>7.3495760000000008</v>
      </c>
      <c r="F14" s="73">
        <v>2.57</v>
      </c>
      <c r="G14" s="73"/>
      <c r="H14" s="73"/>
      <c r="I14" s="73"/>
    </row>
    <row r="15" spans="1:9">
      <c r="A15" s="42"/>
      <c r="B15" s="43" t="s">
        <v>55</v>
      </c>
      <c r="C15" s="42" t="s">
        <v>5</v>
      </c>
      <c r="D15" s="63">
        <v>15.0633</v>
      </c>
      <c r="E15" s="74">
        <f t="shared" ref="E15:E16" si="4">D15*1.04</f>
        <v>15.665832</v>
      </c>
      <c r="F15" s="73">
        <v>5.48</v>
      </c>
      <c r="G15" s="73"/>
      <c r="H15" s="73"/>
      <c r="I15" s="73"/>
    </row>
    <row r="16" spans="1:9">
      <c r="A16" s="42"/>
      <c r="B16" s="43" t="s">
        <v>56</v>
      </c>
      <c r="C16" s="42" t="s">
        <v>5</v>
      </c>
      <c r="D16" s="63">
        <v>18.1892</v>
      </c>
      <c r="E16" s="74">
        <f t="shared" si="4"/>
        <v>18.916768000000001</v>
      </c>
      <c r="F16" s="73">
        <v>6.62</v>
      </c>
      <c r="G16" s="73"/>
      <c r="H16" s="73"/>
      <c r="I16" s="73"/>
    </row>
    <row r="17" spans="1:9">
      <c r="A17" s="42"/>
      <c r="B17" s="43"/>
      <c r="C17" s="42"/>
      <c r="D17" s="58"/>
      <c r="E17" s="58"/>
      <c r="F17" s="58"/>
      <c r="G17" s="58"/>
      <c r="H17" s="59"/>
      <c r="I17" s="59"/>
    </row>
    <row r="18" spans="1:9">
      <c r="A18" s="42" t="s">
        <v>37</v>
      </c>
      <c r="B18" s="50" t="s">
        <v>63</v>
      </c>
      <c r="C18" s="51" t="s">
        <v>5</v>
      </c>
      <c r="D18" s="81">
        <v>24.7</v>
      </c>
      <c r="E18" s="72">
        <f>D18*1.04</f>
        <v>25.687999999999999</v>
      </c>
      <c r="F18" s="70">
        <v>8.99</v>
      </c>
      <c r="G18" s="69"/>
      <c r="H18" s="69"/>
      <c r="I18" s="69"/>
    </row>
    <row r="19" spans="1:9">
      <c r="A19" s="42"/>
      <c r="B19" s="43" t="s">
        <v>64</v>
      </c>
      <c r="C19" s="42" t="s">
        <v>5</v>
      </c>
      <c r="D19" s="63">
        <v>20.776</v>
      </c>
      <c r="E19" s="74">
        <f>D19*1.04</f>
        <v>21.607040000000001</v>
      </c>
      <c r="F19" s="73">
        <v>7.56</v>
      </c>
      <c r="G19" s="73"/>
      <c r="H19" s="73"/>
      <c r="I19" s="73"/>
    </row>
    <row r="20" spans="1:9">
      <c r="A20" s="42"/>
      <c r="B20" s="43" t="s">
        <v>47</v>
      </c>
      <c r="C20" s="42" t="s">
        <v>5</v>
      </c>
      <c r="D20" s="63">
        <v>3.9260000000000002</v>
      </c>
      <c r="E20" s="74">
        <f t="shared" ref="E20" si="5">D20*1.04</f>
        <v>4.0830400000000004</v>
      </c>
      <c r="F20" s="73">
        <v>1.43</v>
      </c>
      <c r="G20" s="73"/>
      <c r="H20" s="73"/>
      <c r="I20" s="73"/>
    </row>
    <row r="21" spans="1:9">
      <c r="A21" s="42"/>
      <c r="B21" s="43"/>
      <c r="C21" s="42"/>
      <c r="D21" s="58"/>
      <c r="E21" s="58"/>
      <c r="F21" s="58"/>
      <c r="G21" s="64"/>
      <c r="H21" s="59"/>
      <c r="I21" s="59"/>
    </row>
    <row r="22" spans="1:9">
      <c r="A22" s="42" t="s">
        <v>38</v>
      </c>
      <c r="B22" s="50" t="s">
        <v>63</v>
      </c>
      <c r="C22" s="51" t="s">
        <v>5</v>
      </c>
      <c r="D22" s="62">
        <v>16.690799999999999</v>
      </c>
      <c r="E22" s="72">
        <f>D22*1.04</f>
        <v>17.358432000000001</v>
      </c>
      <c r="F22" s="74"/>
      <c r="G22" s="70">
        <v>5.2080000000000002</v>
      </c>
      <c r="H22" s="59"/>
      <c r="I22" s="66"/>
    </row>
    <row r="23" spans="1:9">
      <c r="A23" s="42"/>
      <c r="B23" s="43" t="s">
        <v>46</v>
      </c>
      <c r="C23" s="42" t="s">
        <v>5</v>
      </c>
      <c r="D23" s="63">
        <v>14.6877</v>
      </c>
      <c r="E23" s="74">
        <f>D23*1.04</f>
        <v>15.275207999999999</v>
      </c>
      <c r="F23" s="74"/>
      <c r="G23" s="73">
        <v>4.5830000000000002</v>
      </c>
      <c r="H23" s="59"/>
      <c r="I23" s="64"/>
    </row>
    <row r="24" spans="1:9">
      <c r="A24" s="42"/>
      <c r="B24" s="43" t="s">
        <v>45</v>
      </c>
      <c r="C24" s="42" t="s">
        <v>5</v>
      </c>
      <c r="D24" s="63">
        <v>2.0030999999999999</v>
      </c>
      <c r="E24" s="74">
        <f t="shared" ref="E24" si="6">D24*1.04</f>
        <v>2.083224</v>
      </c>
      <c r="F24" s="74"/>
      <c r="G24" s="73">
        <v>0.625</v>
      </c>
      <c r="H24" s="59"/>
      <c r="I24" s="64"/>
    </row>
    <row r="25" spans="1:9">
      <c r="A25" s="42"/>
      <c r="B25" s="43"/>
      <c r="C25" s="42"/>
      <c r="D25" s="58"/>
      <c r="E25" s="74"/>
      <c r="F25" s="74"/>
      <c r="G25" s="74"/>
      <c r="H25" s="59"/>
      <c r="I25" s="59"/>
    </row>
    <row r="26" spans="1:9">
      <c r="A26" s="42" t="s">
        <v>39</v>
      </c>
      <c r="B26" s="50" t="s">
        <v>3</v>
      </c>
      <c r="C26" s="51" t="s">
        <v>5</v>
      </c>
      <c r="D26" s="62">
        <v>22.477</v>
      </c>
      <c r="E26" s="72">
        <f>D26*1.04</f>
        <v>23.376080000000002</v>
      </c>
      <c r="F26" s="70">
        <v>8.18</v>
      </c>
      <c r="G26" s="70">
        <v>7.01</v>
      </c>
      <c r="H26" s="66"/>
      <c r="I26" s="66"/>
    </row>
    <row r="27" spans="1:9">
      <c r="A27" s="42"/>
      <c r="B27" s="43" t="s">
        <v>41</v>
      </c>
      <c r="C27" s="42" t="s">
        <v>5</v>
      </c>
      <c r="D27" s="63">
        <v>21.004999999999999</v>
      </c>
      <c r="E27" s="74">
        <f>D27*1.04</f>
        <v>21.845199999999998</v>
      </c>
      <c r="F27" s="73">
        <v>7.65</v>
      </c>
      <c r="G27" s="73">
        <v>6.5540000000000003</v>
      </c>
      <c r="H27" s="64"/>
      <c r="I27" s="64"/>
    </row>
    <row r="28" spans="1:9">
      <c r="A28" s="42"/>
      <c r="B28" s="43" t="s">
        <v>32</v>
      </c>
      <c r="C28" s="42" t="s">
        <v>5</v>
      </c>
      <c r="D28" s="63">
        <v>1.47</v>
      </c>
      <c r="E28" s="74">
        <f t="shared" ref="E28" si="7">D28*1.04</f>
        <v>1.5287999999999999</v>
      </c>
      <c r="F28" s="73">
        <v>0.54</v>
      </c>
      <c r="G28" s="73">
        <v>0.45900000000000002</v>
      </c>
      <c r="H28" s="64"/>
      <c r="I28" s="64"/>
    </row>
    <row r="29" spans="1:9">
      <c r="A29" s="42"/>
      <c r="B29" s="43"/>
      <c r="C29" s="42"/>
      <c r="D29" s="58"/>
      <c r="E29" s="58"/>
      <c r="F29" s="58"/>
      <c r="G29" s="58"/>
      <c r="H29" s="59"/>
      <c r="I29" s="59"/>
    </row>
    <row r="30" spans="1:9">
      <c r="A30" s="44"/>
      <c r="B30" s="52" t="s">
        <v>10</v>
      </c>
      <c r="C30" s="45"/>
      <c r="D30" s="58"/>
      <c r="E30" s="58"/>
      <c r="F30" s="58"/>
      <c r="G30" s="75">
        <f>G3+G8+F13+F18+G22+F26+G26</f>
        <v>126.8906152</v>
      </c>
      <c r="H30" s="59"/>
      <c r="I30" s="67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A2B5-F7C2-4535-8BEE-6FDB0B1BD477}">
  <dimension ref="A1:I65"/>
  <sheetViews>
    <sheetView workbookViewId="0">
      <selection activeCell="A3" sqref="A3:XFD6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0.09765625" style="61" customWidth="1"/>
    <col min="5" max="5" width="16.296875" style="61" customWidth="1"/>
    <col min="6" max="6" width="20.296875" style="61" customWidth="1"/>
    <col min="7" max="7" width="17.8984375" style="61" customWidth="1"/>
    <col min="8" max="9" width="17.8984375" style="68" customWidth="1"/>
    <col min="10" max="16384" width="8.8984375" style="47"/>
  </cols>
  <sheetData>
    <row r="1" spans="1:9">
      <c r="A1" s="46" t="s">
        <v>33</v>
      </c>
      <c r="B1" s="240" t="s">
        <v>40</v>
      </c>
      <c r="C1" s="241"/>
      <c r="D1" s="54"/>
      <c r="E1" s="55"/>
      <c r="F1" s="55"/>
      <c r="G1" s="55"/>
      <c r="H1" s="65"/>
      <c r="I1" s="65"/>
    </row>
    <row r="2" spans="1:9" ht="27.6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7" t="s">
        <v>9</v>
      </c>
      <c r="G2" s="57" t="s">
        <v>11</v>
      </c>
      <c r="H2" s="57" t="s">
        <v>49</v>
      </c>
      <c r="I2" s="57" t="s">
        <v>13</v>
      </c>
    </row>
    <row r="3" spans="1:9">
      <c r="A3" s="42"/>
      <c r="B3" s="50" t="s">
        <v>0</v>
      </c>
      <c r="C3" s="51" t="s">
        <v>5</v>
      </c>
      <c r="D3" s="62">
        <v>33.770000000000003</v>
      </c>
      <c r="E3" s="72">
        <f>D3*1.04</f>
        <v>35.120800000000003</v>
      </c>
      <c r="F3" s="58"/>
      <c r="G3" s="58"/>
      <c r="H3" s="70">
        <f>SUM(H4:H6)</f>
        <v>8.7809799999999996</v>
      </c>
      <c r="I3" s="69"/>
    </row>
    <row r="4" spans="1:9">
      <c r="A4" s="42"/>
      <c r="B4" s="43" t="s">
        <v>20</v>
      </c>
      <c r="C4" s="42" t="s">
        <v>5</v>
      </c>
      <c r="D4" s="63">
        <v>15.231999999999999</v>
      </c>
      <c r="E4" s="74">
        <f>D4*1.04</f>
        <v>15.841279999999999</v>
      </c>
      <c r="F4" s="58"/>
      <c r="G4" s="58"/>
      <c r="H4" s="73">
        <f>E4*0.25</f>
        <v>3.9603199999999998</v>
      </c>
      <c r="I4" s="73"/>
    </row>
    <row r="5" spans="1:9">
      <c r="A5" s="42"/>
      <c r="B5" s="43" t="s">
        <v>21</v>
      </c>
      <c r="C5" s="42" t="s">
        <v>5</v>
      </c>
      <c r="D5" s="63">
        <v>8.2089999999999996</v>
      </c>
      <c r="E5" s="74">
        <f t="shared" ref="E5:E6" si="0">D5*1.04</f>
        <v>8.5373599999999996</v>
      </c>
      <c r="F5" s="58"/>
      <c r="G5" s="58"/>
      <c r="H5" s="73">
        <f>E5*0.25</f>
        <v>2.1343399999999999</v>
      </c>
      <c r="I5" s="73"/>
    </row>
    <row r="6" spans="1:9">
      <c r="A6" s="42"/>
      <c r="B6" s="43" t="s">
        <v>22</v>
      </c>
      <c r="C6" s="42" t="s">
        <v>5</v>
      </c>
      <c r="D6" s="63">
        <v>10.332000000000001</v>
      </c>
      <c r="E6" s="74">
        <f t="shared" si="0"/>
        <v>10.745280000000001</v>
      </c>
      <c r="F6" s="58"/>
      <c r="G6" s="58"/>
      <c r="H6" s="73">
        <f>E6*0.25</f>
        <v>2.6863200000000003</v>
      </c>
      <c r="I6" s="73"/>
    </row>
    <row r="7" spans="1:9">
      <c r="A7" s="42"/>
      <c r="B7" s="43"/>
      <c r="C7" s="42"/>
      <c r="D7" s="58"/>
      <c r="E7" s="58"/>
      <c r="F7" s="58"/>
      <c r="G7" s="58"/>
      <c r="H7" s="59"/>
      <c r="I7" s="59"/>
    </row>
    <row r="8" spans="1:9">
      <c r="A8" s="42"/>
      <c r="B8" s="50" t="s">
        <v>74</v>
      </c>
      <c r="C8" s="51" t="s">
        <v>5</v>
      </c>
      <c r="D8" s="72">
        <f>SUM(D9:D11)</f>
        <v>100.6558</v>
      </c>
      <c r="E8" s="72">
        <f>SUM(E9:E11)</f>
        <v>104.68203200000001</v>
      </c>
      <c r="F8" s="58"/>
      <c r="G8" s="58"/>
      <c r="H8" s="70">
        <f>SUM(H9:H11)</f>
        <v>26.170508000000002</v>
      </c>
      <c r="I8" s="59"/>
    </row>
    <row r="9" spans="1:9">
      <c r="A9" s="42"/>
      <c r="B9" s="43" t="s">
        <v>20</v>
      </c>
      <c r="C9" s="42" t="s">
        <v>5</v>
      </c>
      <c r="D9" s="82">
        <v>17.671399999999998</v>
      </c>
      <c r="E9" s="74">
        <f t="shared" ref="E9:E11" si="1">D9*1.04</f>
        <v>18.378256</v>
      </c>
      <c r="F9" s="58"/>
      <c r="G9" s="58"/>
      <c r="H9" s="59">
        <f>E9*0.25</f>
        <v>4.5945640000000001</v>
      </c>
      <c r="I9" s="59"/>
    </row>
    <row r="10" spans="1:9">
      <c r="A10" s="42"/>
      <c r="B10" s="43" t="s">
        <v>21</v>
      </c>
      <c r="C10" s="42" t="s">
        <v>5</v>
      </c>
      <c r="D10" s="74">
        <v>37.718499999999999</v>
      </c>
      <c r="E10" s="74">
        <f t="shared" si="1"/>
        <v>39.227240000000002</v>
      </c>
      <c r="F10" s="58"/>
      <c r="G10" s="58"/>
      <c r="H10" s="59">
        <f>E10*0.25</f>
        <v>9.8068100000000005</v>
      </c>
      <c r="I10" s="59"/>
    </row>
    <row r="11" spans="1:9">
      <c r="A11" s="42"/>
      <c r="B11" s="43" t="s">
        <v>22</v>
      </c>
      <c r="C11" s="42" t="s">
        <v>5</v>
      </c>
      <c r="D11" s="74">
        <v>45.265900000000002</v>
      </c>
      <c r="E11" s="74">
        <f t="shared" si="1"/>
        <v>47.076536000000004</v>
      </c>
      <c r="F11" s="58"/>
      <c r="G11" s="58"/>
      <c r="H11" s="59">
        <f>E11*0.25</f>
        <v>11.769134000000001</v>
      </c>
      <c r="I11" s="59"/>
    </row>
    <row r="12" spans="1:9">
      <c r="A12" s="42"/>
      <c r="B12" s="43"/>
      <c r="C12" s="42"/>
      <c r="D12" s="74"/>
      <c r="E12" s="74"/>
      <c r="F12" s="73"/>
      <c r="G12" s="73"/>
      <c r="H12" s="59"/>
      <c r="I12" s="59"/>
    </row>
    <row r="13" spans="1:9">
      <c r="A13" s="42"/>
      <c r="B13" s="50" t="s">
        <v>73</v>
      </c>
      <c r="C13" s="51" t="s">
        <v>5</v>
      </c>
      <c r="D13" s="72">
        <f>SUM(D14:D16)</f>
        <v>30.239699999999999</v>
      </c>
      <c r="E13" s="72">
        <f>SUM(E14:E16)</f>
        <v>31.449288000000003</v>
      </c>
      <c r="F13" s="70">
        <f>SUM(F14:F16)</f>
        <v>11.007250800000001</v>
      </c>
      <c r="G13" s="70">
        <f>SUM(G14:G16)</f>
        <v>9.4347864000000001</v>
      </c>
      <c r="H13" s="70">
        <f>SUM(H14:H16)</f>
        <v>7.8623220000000007</v>
      </c>
      <c r="I13" s="59"/>
    </row>
    <row r="14" spans="1:9">
      <c r="A14" s="42"/>
      <c r="B14" s="43" t="s">
        <v>20</v>
      </c>
      <c r="C14" s="42" t="s">
        <v>5</v>
      </c>
      <c r="D14" s="74">
        <v>5.2826000000000004</v>
      </c>
      <c r="E14" s="74">
        <f t="shared" ref="E14:E16" si="2">D14*1.04</f>
        <v>5.4939040000000006</v>
      </c>
      <c r="F14" s="73">
        <f>E14*0.35</f>
        <v>1.9228664</v>
      </c>
      <c r="G14" s="73">
        <f>E14*0.3</f>
        <v>1.6481712000000002</v>
      </c>
      <c r="H14" s="59">
        <f>E14*0.25</f>
        <v>1.3734760000000001</v>
      </c>
      <c r="I14" s="59"/>
    </row>
    <row r="15" spans="1:9">
      <c r="A15" s="42"/>
      <c r="B15" s="43" t="s">
        <v>21</v>
      </c>
      <c r="C15" s="42" t="s">
        <v>5</v>
      </c>
      <c r="D15" s="74">
        <v>11.3179</v>
      </c>
      <c r="E15" s="74">
        <f t="shared" si="2"/>
        <v>11.770616</v>
      </c>
      <c r="F15" s="73">
        <f t="shared" ref="F15:F16" si="3">E15*0.35</f>
        <v>4.1197156000000001</v>
      </c>
      <c r="G15" s="73">
        <f t="shared" ref="G15:G16" si="4">E15*0.3</f>
        <v>3.5311848000000001</v>
      </c>
      <c r="H15" s="59">
        <f t="shared" ref="H15:H16" si="5">E15*0.25</f>
        <v>2.9426540000000001</v>
      </c>
      <c r="I15" s="59"/>
    </row>
    <row r="16" spans="1:9">
      <c r="A16" s="42"/>
      <c r="B16" s="43" t="s">
        <v>22</v>
      </c>
      <c r="C16" s="42" t="s">
        <v>5</v>
      </c>
      <c r="D16" s="74">
        <v>13.639200000000001</v>
      </c>
      <c r="E16" s="74">
        <f t="shared" si="2"/>
        <v>14.184768000000002</v>
      </c>
      <c r="F16" s="73">
        <f t="shared" si="3"/>
        <v>4.9646688000000001</v>
      </c>
      <c r="G16" s="73">
        <f t="shared" si="4"/>
        <v>4.2554304000000007</v>
      </c>
      <c r="H16" s="59">
        <f t="shared" si="5"/>
        <v>3.5461920000000005</v>
      </c>
      <c r="I16" s="59"/>
    </row>
    <row r="17" spans="1:9">
      <c r="A17" s="42"/>
      <c r="B17" s="43"/>
      <c r="C17" s="42"/>
      <c r="D17" s="74"/>
      <c r="E17" s="74"/>
      <c r="F17" s="73"/>
      <c r="G17" s="73"/>
      <c r="H17" s="59"/>
      <c r="I17" s="59"/>
    </row>
    <row r="18" spans="1:9">
      <c r="A18" s="42"/>
      <c r="B18" s="50" t="s">
        <v>79</v>
      </c>
      <c r="C18" s="51" t="s">
        <v>5</v>
      </c>
      <c r="D18" s="62">
        <v>16.690799999999999</v>
      </c>
      <c r="E18" s="72">
        <f>SUM(E19:E20)</f>
        <v>17.358432000000001</v>
      </c>
      <c r="F18" s="58"/>
      <c r="G18" s="73"/>
      <c r="H18" s="70">
        <f>SUM(H19:H20)</f>
        <v>4.3396080000000001</v>
      </c>
      <c r="I18" s="59"/>
    </row>
    <row r="19" spans="1:9">
      <c r="A19" s="42"/>
      <c r="B19" s="43" t="s">
        <v>20</v>
      </c>
      <c r="C19" s="42" t="s">
        <v>5</v>
      </c>
      <c r="D19" s="63">
        <v>14.6877</v>
      </c>
      <c r="E19" s="74">
        <f>D19*1.04</f>
        <v>15.275207999999999</v>
      </c>
      <c r="F19" s="58"/>
      <c r="G19" s="73"/>
      <c r="H19" s="73">
        <f>E19*0.25</f>
        <v>3.8188019999999998</v>
      </c>
      <c r="I19" s="59"/>
    </row>
    <row r="20" spans="1:9">
      <c r="A20" s="42"/>
      <c r="B20" s="43" t="s">
        <v>44</v>
      </c>
      <c r="C20" s="42" t="s">
        <v>5</v>
      </c>
      <c r="D20" s="63">
        <v>2.0030999999999999</v>
      </c>
      <c r="E20" s="74">
        <f>D20*1.04</f>
        <v>2.083224</v>
      </c>
      <c r="F20" s="58"/>
      <c r="G20" s="73"/>
      <c r="H20" s="73">
        <f>E20*0.25</f>
        <v>0.52080599999999999</v>
      </c>
      <c r="I20" s="59"/>
    </row>
    <row r="21" spans="1:9">
      <c r="A21" s="42"/>
      <c r="B21" s="43"/>
      <c r="C21" s="42"/>
      <c r="D21" s="74"/>
      <c r="E21" s="74"/>
      <c r="F21" s="73"/>
      <c r="G21" s="73"/>
      <c r="H21" s="73"/>
      <c r="I21" s="59"/>
    </row>
    <row r="22" spans="1:9">
      <c r="A22" s="42"/>
      <c r="B22" s="50" t="s">
        <v>66</v>
      </c>
      <c r="C22" s="51" t="s">
        <v>5</v>
      </c>
      <c r="D22" s="72">
        <f>SUM(D23:D24)</f>
        <v>11.4856</v>
      </c>
      <c r="E22" s="72">
        <f>SUM(E23:E24)</f>
        <v>11.945024</v>
      </c>
      <c r="F22" s="58"/>
      <c r="G22" s="70">
        <f>SUM(G23:G24)</f>
        <v>3.5835071999999997</v>
      </c>
      <c r="H22" s="70">
        <f>SUM(H23:H24)</f>
        <v>2.986256</v>
      </c>
      <c r="I22" s="59"/>
    </row>
    <row r="23" spans="1:9">
      <c r="A23" s="42"/>
      <c r="B23" s="43" t="s">
        <v>20</v>
      </c>
      <c r="C23" s="42" t="s">
        <v>5</v>
      </c>
      <c r="D23" s="74">
        <v>9.5626999999999995</v>
      </c>
      <c r="E23" s="74">
        <f>D23*1.04</f>
        <v>9.9452079999999992</v>
      </c>
      <c r="F23" s="58"/>
      <c r="G23" s="73">
        <f>E23*0.3</f>
        <v>2.9835623999999998</v>
      </c>
      <c r="H23" s="73">
        <f>E23*0.25</f>
        <v>2.4863019999999998</v>
      </c>
      <c r="I23" s="59"/>
    </row>
    <row r="24" spans="1:9">
      <c r="A24" s="42"/>
      <c r="B24" s="43" t="s">
        <v>44</v>
      </c>
      <c r="C24" s="42" t="s">
        <v>5</v>
      </c>
      <c r="D24" s="74">
        <v>1.9229000000000001</v>
      </c>
      <c r="E24" s="74">
        <f>D24*1.04</f>
        <v>1.999816</v>
      </c>
      <c r="F24" s="58"/>
      <c r="G24" s="73">
        <f>E24*0.3</f>
        <v>0.59994479999999994</v>
      </c>
      <c r="H24" s="73">
        <f>E24*0.25</f>
        <v>0.49995400000000001</v>
      </c>
      <c r="I24" s="59"/>
    </row>
    <row r="25" spans="1:9">
      <c r="A25" s="42"/>
      <c r="B25" s="43"/>
      <c r="C25" s="42"/>
      <c r="D25" s="74"/>
      <c r="E25" s="74"/>
      <c r="F25" s="73"/>
      <c r="G25" s="73"/>
      <c r="H25" s="73"/>
      <c r="I25" s="59"/>
    </row>
    <row r="26" spans="1:9">
      <c r="A26" s="42"/>
      <c r="B26" s="50" t="s">
        <v>65</v>
      </c>
      <c r="C26" s="51" t="s">
        <v>5</v>
      </c>
      <c r="D26" s="72">
        <f>SUM(D27:D28)</f>
        <v>23.101600000000001</v>
      </c>
      <c r="E26" s="72">
        <f>SUM(E27:E28)</f>
        <v>24.025664000000003</v>
      </c>
      <c r="F26" s="70">
        <f>SUM(F27:F28)</f>
        <v>8.4089823999999993</v>
      </c>
      <c r="G26" s="73"/>
      <c r="H26" s="69"/>
      <c r="I26" s="59"/>
    </row>
    <row r="27" spans="1:9">
      <c r="A27" s="42"/>
      <c r="B27" s="43" t="s">
        <v>20</v>
      </c>
      <c r="C27" s="42" t="s">
        <v>5</v>
      </c>
      <c r="D27" s="74">
        <v>19.1296</v>
      </c>
      <c r="E27" s="74">
        <f>D27*1.04</f>
        <v>19.894784000000001</v>
      </c>
      <c r="F27" s="73">
        <f>E27*0.35</f>
        <v>6.9631743999999998</v>
      </c>
      <c r="G27" s="73"/>
      <c r="H27" s="73"/>
      <c r="I27" s="59"/>
    </row>
    <row r="28" spans="1:9">
      <c r="A28" s="42"/>
      <c r="B28" s="43" t="s">
        <v>44</v>
      </c>
      <c r="C28" s="42" t="s">
        <v>5</v>
      </c>
      <c r="D28" s="74">
        <v>3.972</v>
      </c>
      <c r="E28" s="74">
        <f>D28*1.04</f>
        <v>4.1308800000000003</v>
      </c>
      <c r="F28" s="73">
        <f>E28*0.35</f>
        <v>1.445808</v>
      </c>
      <c r="G28" s="73"/>
      <c r="H28" s="73"/>
      <c r="I28" s="59"/>
    </row>
    <row r="29" spans="1:9">
      <c r="A29" s="42"/>
      <c r="B29" s="43"/>
      <c r="C29" s="42"/>
      <c r="D29" s="74"/>
      <c r="E29" s="74"/>
      <c r="F29" s="73"/>
      <c r="G29" s="73"/>
      <c r="H29" s="73"/>
      <c r="I29" s="59"/>
    </row>
    <row r="30" spans="1:9">
      <c r="A30" s="42"/>
      <c r="B30" s="50" t="s">
        <v>107</v>
      </c>
      <c r="C30" s="51" t="s">
        <v>5</v>
      </c>
      <c r="D30" s="72">
        <f>SUM(D31:D32)</f>
        <v>17.4084</v>
      </c>
      <c r="E30" s="72">
        <f>SUM(E31:E32)</f>
        <v>18.104736000000003</v>
      </c>
      <c r="F30" s="73"/>
      <c r="G30" s="70">
        <f>SUM(G31:G32)</f>
        <v>5.4314207999999997</v>
      </c>
      <c r="H30" s="70">
        <f>SUM(H31:H32)</f>
        <v>4.5261840000000007</v>
      </c>
      <c r="I30" s="59"/>
    </row>
    <row r="31" spans="1:9">
      <c r="A31" s="42"/>
      <c r="B31" s="43" t="s">
        <v>20</v>
      </c>
      <c r="C31" s="42" t="s">
        <v>5</v>
      </c>
      <c r="D31" s="74">
        <v>14.381600000000001</v>
      </c>
      <c r="E31" s="74">
        <f>D31*1.04</f>
        <v>14.956864000000001</v>
      </c>
      <c r="F31" s="73"/>
      <c r="G31" s="73">
        <f>E31*0.3</f>
        <v>4.4870592</v>
      </c>
      <c r="H31" s="73">
        <f>E31*0.25</f>
        <v>3.7392160000000003</v>
      </c>
      <c r="I31" s="59"/>
    </row>
    <row r="32" spans="1:9">
      <c r="A32" s="42"/>
      <c r="B32" s="43" t="s">
        <v>44</v>
      </c>
      <c r="C32" s="42" t="s">
        <v>5</v>
      </c>
      <c r="D32" s="74">
        <v>3.0268000000000002</v>
      </c>
      <c r="E32" s="74">
        <f>D32*1.04</f>
        <v>3.1478720000000004</v>
      </c>
      <c r="F32" s="73"/>
      <c r="G32" s="73">
        <f>E32*0.3</f>
        <v>0.94436160000000013</v>
      </c>
      <c r="H32" s="73">
        <f>E32*0.25</f>
        <v>0.78696800000000011</v>
      </c>
      <c r="I32" s="59"/>
    </row>
    <row r="33" spans="1:9">
      <c r="A33" s="42"/>
      <c r="B33" s="43"/>
      <c r="C33" s="42"/>
      <c r="D33" s="74"/>
      <c r="E33" s="74"/>
      <c r="F33" s="73"/>
      <c r="G33" s="73"/>
      <c r="H33" s="73"/>
      <c r="I33" s="59"/>
    </row>
    <row r="34" spans="1:9">
      <c r="A34" s="42"/>
      <c r="B34" s="50" t="s">
        <v>75</v>
      </c>
      <c r="C34" s="51" t="s">
        <v>5</v>
      </c>
      <c r="D34" s="72">
        <f>D35</f>
        <v>20.5305</v>
      </c>
      <c r="E34" s="72">
        <f>D34*1.04</f>
        <v>21.35172</v>
      </c>
      <c r="F34" s="70">
        <f>SUM(F35)</f>
        <v>7.4731019999999999</v>
      </c>
      <c r="G34" s="70">
        <f>SUM(G35)</f>
        <v>6.4055159999999995</v>
      </c>
      <c r="H34" s="70">
        <f>SUM(H35:H36)</f>
        <v>5.7201300000000002</v>
      </c>
      <c r="I34" s="59"/>
    </row>
    <row r="35" spans="1:9">
      <c r="A35" s="42"/>
      <c r="B35" s="43" t="s">
        <v>99</v>
      </c>
      <c r="C35" s="42" t="s">
        <v>5</v>
      </c>
      <c r="D35" s="74">
        <f>11.7015+8.829</f>
        <v>20.5305</v>
      </c>
      <c r="E35" s="74">
        <f>D35*1.04</f>
        <v>21.35172</v>
      </c>
      <c r="F35" s="73">
        <f>E35*0.35</f>
        <v>7.4731019999999999</v>
      </c>
      <c r="G35" s="73">
        <f>E35*0.3</f>
        <v>6.4055159999999995</v>
      </c>
      <c r="H35" s="73">
        <f>(E35*0.25)+(1.47*1.04*0.25)</f>
        <v>5.7201300000000002</v>
      </c>
      <c r="I35" s="64"/>
    </row>
    <row r="36" spans="1:9">
      <c r="A36" s="42"/>
      <c r="B36" s="43"/>
      <c r="C36" s="42"/>
      <c r="D36" s="74"/>
      <c r="E36" s="74"/>
      <c r="F36" s="59"/>
      <c r="G36" s="73"/>
      <c r="H36" s="64"/>
      <c r="I36" s="64"/>
    </row>
    <row r="37" spans="1:9">
      <c r="A37" s="42"/>
      <c r="B37" s="50" t="s">
        <v>78</v>
      </c>
      <c r="C37" s="51" t="s">
        <v>5</v>
      </c>
      <c r="D37" s="81">
        <f>C53</f>
        <v>36.270300000000049</v>
      </c>
      <c r="E37" s="72">
        <f>D37*1.04</f>
        <v>37.721112000000055</v>
      </c>
      <c r="F37" s="56">
        <f>E37*0.35</f>
        <v>13.202389200000018</v>
      </c>
      <c r="G37" s="70">
        <f>E37*0.3</f>
        <v>11.316333600000016</v>
      </c>
      <c r="H37" s="70">
        <f>E37*0.25</f>
        <v>9.4302780000000137</v>
      </c>
      <c r="I37" s="64"/>
    </row>
    <row r="38" spans="1:9">
      <c r="A38" s="42"/>
      <c r="B38" s="43"/>
      <c r="C38" s="42"/>
      <c r="D38" s="74"/>
      <c r="E38" s="74"/>
      <c r="F38" s="59"/>
      <c r="G38" s="73"/>
      <c r="H38" s="73"/>
      <c r="I38" s="64"/>
    </row>
    <row r="39" spans="1:9">
      <c r="A39" s="42"/>
      <c r="B39" s="50" t="s">
        <v>100</v>
      </c>
      <c r="C39" s="51" t="s">
        <v>5</v>
      </c>
      <c r="D39" s="134">
        <f>SUM(D40:D41)</f>
        <v>0.2313732</v>
      </c>
      <c r="E39" s="72"/>
      <c r="F39" s="59"/>
      <c r="G39" s="73"/>
      <c r="H39" s="64"/>
      <c r="I39" s="64"/>
    </row>
    <row r="40" spans="1:9">
      <c r="A40" s="71"/>
      <c r="B40" s="85" t="s">
        <v>76</v>
      </c>
      <c r="C40" s="42" t="s">
        <v>5</v>
      </c>
      <c r="D40" s="132">
        <f>(((0.187+0.1)*3.08*7)+((0.1+0.1)*3.08*7))/100</f>
        <v>0.10499720000000001</v>
      </c>
      <c r="E40" s="74"/>
      <c r="F40" s="76"/>
      <c r="G40" s="76"/>
      <c r="H40" s="86"/>
      <c r="I40" s="86"/>
    </row>
    <row r="41" spans="1:9">
      <c r="A41" s="71"/>
      <c r="B41" s="85" t="s">
        <v>77</v>
      </c>
      <c r="C41" s="42" t="s">
        <v>5</v>
      </c>
      <c r="D41" s="133">
        <f>(((0.15+0.15)*1.912*16)+3.46)/100</f>
        <v>0.12637599999999999</v>
      </c>
      <c r="E41" s="74"/>
      <c r="F41" s="76"/>
      <c r="G41" s="76"/>
      <c r="H41" s="86"/>
      <c r="I41" s="86"/>
    </row>
    <row r="42" spans="1:9">
      <c r="A42" s="44"/>
      <c r="B42" s="242" t="s">
        <v>10</v>
      </c>
      <c r="C42" s="242"/>
      <c r="D42" s="242"/>
      <c r="E42" s="242"/>
      <c r="F42" s="243"/>
      <c r="G42" s="60">
        <f>H3+H8+F13+G13+H13+H18+G22+H22+F26+G30+H30+F34+G34+H34+F37+G37+H37+D39</f>
        <v>146.31092760000004</v>
      </c>
      <c r="H42" s="59"/>
      <c r="I42" s="67"/>
    </row>
    <row r="44" spans="1:9">
      <c r="B44" s="78"/>
      <c r="C44" s="79"/>
      <c r="D44" s="80"/>
      <c r="E44" s="77"/>
    </row>
    <row r="45" spans="1:9">
      <c r="B45" s="89" t="s">
        <v>104</v>
      </c>
      <c r="C45" s="105">
        <v>329.83710000000002</v>
      </c>
      <c r="D45" s="47"/>
      <c r="E45" s="107"/>
    </row>
    <row r="46" spans="1:9">
      <c r="B46" s="87" t="s">
        <v>106</v>
      </c>
      <c r="C46" s="88">
        <v>22</v>
      </c>
      <c r="E46" s="77"/>
    </row>
    <row r="47" spans="1:9">
      <c r="B47" s="87" t="s">
        <v>67</v>
      </c>
      <c r="C47" s="88">
        <f>февраль!D27</f>
        <v>21.004999999999999</v>
      </c>
    </row>
    <row r="48" spans="1:9">
      <c r="B48" s="87" t="s">
        <v>68</v>
      </c>
      <c r="C48" s="88">
        <f>D3</f>
        <v>33.770000000000003</v>
      </c>
      <c r="G48" s="90"/>
    </row>
    <row r="49" spans="2:5">
      <c r="B49" s="87" t="s">
        <v>72</v>
      </c>
      <c r="C49" s="88">
        <v>100.6558</v>
      </c>
    </row>
    <row r="50" spans="2:5">
      <c r="B50" s="87" t="s">
        <v>103</v>
      </c>
      <c r="C50" s="88">
        <v>70.551599999999993</v>
      </c>
    </row>
    <row r="51" spans="2:5">
      <c r="B51" s="87" t="s">
        <v>69</v>
      </c>
      <c r="C51" s="88">
        <v>28.175999999999998</v>
      </c>
    </row>
    <row r="52" spans="2:5">
      <c r="B52" s="87" t="s">
        <v>70</v>
      </c>
      <c r="C52" s="88">
        <v>17.4084</v>
      </c>
      <c r="E52" s="61">
        <v>57.2697</v>
      </c>
    </row>
    <row r="53" spans="2:5">
      <c r="B53" s="89" t="s">
        <v>71</v>
      </c>
      <c r="C53" s="106">
        <f>C45-C46-C48-C49-C50-C51-C52-C47</f>
        <v>36.270300000000049</v>
      </c>
    </row>
    <row r="56" spans="2:5">
      <c r="B56" s="53" t="s">
        <v>110</v>
      </c>
      <c r="C56" s="88">
        <v>250.56540000000001</v>
      </c>
    </row>
    <row r="57" spans="2:5">
      <c r="B57" s="53" t="s">
        <v>105</v>
      </c>
      <c r="C57" s="88">
        <v>79.27</v>
      </c>
    </row>
    <row r="58" spans="2:5">
      <c r="C58" s="88"/>
    </row>
    <row r="60" spans="2:5">
      <c r="B60" s="53" t="s">
        <v>108</v>
      </c>
      <c r="C60" s="88">
        <f>H4+H9+F14+G14+H14+H18+G22+H22+F26+G30+H30</f>
        <v>42.775356000000002</v>
      </c>
    </row>
    <row r="61" spans="2:5">
      <c r="B61" s="53" t="s">
        <v>111</v>
      </c>
      <c r="C61" s="88">
        <f>H6+H11+F16+G16+H16+F34+G34+H34</f>
        <v>46.820493200000001</v>
      </c>
    </row>
    <row r="62" spans="2:5">
      <c r="B62" s="53" t="s">
        <v>21</v>
      </c>
      <c r="C62" s="88">
        <f>H5+H10+F15+G15+H15</f>
        <v>22.534704399999999</v>
      </c>
    </row>
    <row r="63" spans="2:5">
      <c r="B63" s="53" t="s">
        <v>41</v>
      </c>
      <c r="C63" s="88">
        <f>F37+G37+H37</f>
        <v>33.94900080000005</v>
      </c>
    </row>
    <row r="64" spans="2:5">
      <c r="B64" s="53" t="s">
        <v>109</v>
      </c>
      <c r="C64" s="88">
        <f>D39</f>
        <v>0.2313732</v>
      </c>
    </row>
    <row r="65" spans="3:3">
      <c r="C65" s="108">
        <f>SUM(C60:C64)</f>
        <v>146.31092760000007</v>
      </c>
    </row>
  </sheetData>
  <mergeCells count="2">
    <mergeCell ref="B1:C1"/>
    <mergeCell ref="B42:F4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A3C7-A4C5-4BB9-BB93-6505F03AD540}">
  <dimension ref="A1:I43"/>
  <sheetViews>
    <sheetView workbookViewId="0">
      <selection activeCell="A17" sqref="A17:XFD17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5" width="16.296875" style="61" customWidth="1"/>
    <col min="6" max="6" width="20.296875" style="61" customWidth="1"/>
    <col min="7" max="7" width="17.8984375" style="61" customWidth="1"/>
    <col min="8" max="9" width="17.8984375" style="68" customWidth="1"/>
    <col min="10" max="16384" width="8.8984375" style="47"/>
  </cols>
  <sheetData>
    <row r="1" spans="1:9">
      <c r="A1" s="46" t="s">
        <v>33</v>
      </c>
      <c r="B1" s="240" t="s">
        <v>40</v>
      </c>
      <c r="C1" s="241"/>
      <c r="D1" s="54"/>
      <c r="E1" s="55"/>
      <c r="F1" s="55"/>
      <c r="G1" s="55"/>
      <c r="H1" s="65"/>
      <c r="I1" s="65"/>
    </row>
    <row r="2" spans="1:9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7" t="s">
        <v>9</v>
      </c>
      <c r="G2" s="57" t="s">
        <v>11</v>
      </c>
      <c r="H2" s="57" t="s">
        <v>49</v>
      </c>
      <c r="I2" s="57" t="s">
        <v>13</v>
      </c>
    </row>
    <row r="3" spans="1:9">
      <c r="A3" s="42"/>
      <c r="B3" s="50" t="s">
        <v>479</v>
      </c>
      <c r="C3" s="51" t="s">
        <v>5</v>
      </c>
      <c r="D3" s="72">
        <f>SUM(D4:D6)</f>
        <v>60.380899999999997</v>
      </c>
      <c r="E3" s="72">
        <f>SUM(E4:E6)</f>
        <v>62.796136000000004</v>
      </c>
      <c r="F3" s="70">
        <f>SUM(F4:F6)</f>
        <v>21.978647599999999</v>
      </c>
      <c r="G3" s="70">
        <f>SUM(G4:G6)</f>
        <v>18.8388408</v>
      </c>
      <c r="H3" s="58"/>
      <c r="I3" s="69"/>
    </row>
    <row r="4" spans="1:9">
      <c r="A4" s="42"/>
      <c r="B4" s="43" t="s">
        <v>20</v>
      </c>
      <c r="C4" s="42" t="s">
        <v>5</v>
      </c>
      <c r="D4" s="74">
        <v>10.6096</v>
      </c>
      <c r="E4" s="74">
        <f>D4*1.04</f>
        <v>11.033984</v>
      </c>
      <c r="F4" s="58">
        <f>E4*0.35</f>
        <v>3.8618943999999997</v>
      </c>
      <c r="G4" s="58">
        <f>E4*0.3</f>
        <v>3.3101951999999999</v>
      </c>
      <c r="H4" s="58"/>
      <c r="I4" s="73"/>
    </row>
    <row r="5" spans="1:9">
      <c r="A5" s="42"/>
      <c r="B5" s="43" t="s">
        <v>21</v>
      </c>
      <c r="C5" s="42" t="s">
        <v>5</v>
      </c>
      <c r="D5" s="74">
        <v>22.636900000000001</v>
      </c>
      <c r="E5" s="74">
        <f>D5*1.04</f>
        <v>23.542376000000001</v>
      </c>
      <c r="F5" s="58">
        <f t="shared" ref="F5:F6" si="0">E5*0.35</f>
        <v>8.2398316000000005</v>
      </c>
      <c r="G5" s="58">
        <f t="shared" ref="G5:G6" si="1">E5*0.3</f>
        <v>7.0627127999999999</v>
      </c>
      <c r="H5" s="58"/>
      <c r="I5" s="73"/>
    </row>
    <row r="6" spans="1:9">
      <c r="A6" s="42"/>
      <c r="B6" s="43" t="s">
        <v>22</v>
      </c>
      <c r="C6" s="42" t="s">
        <v>5</v>
      </c>
      <c r="D6" s="74">
        <v>27.134399999999999</v>
      </c>
      <c r="E6" s="74">
        <f>D6*1.04</f>
        <v>28.219776</v>
      </c>
      <c r="F6" s="58">
        <f t="shared" si="0"/>
        <v>9.8769215999999993</v>
      </c>
      <c r="G6" s="58">
        <f t="shared" si="1"/>
        <v>8.4659327999999991</v>
      </c>
      <c r="H6" s="58"/>
      <c r="I6" s="73"/>
    </row>
    <row r="7" spans="1:9">
      <c r="A7" s="42"/>
      <c r="B7" s="43"/>
      <c r="C7" s="42"/>
      <c r="D7" s="58"/>
      <c r="E7" s="58"/>
      <c r="F7" s="58"/>
      <c r="G7" s="58"/>
      <c r="H7" s="58"/>
      <c r="I7" s="59"/>
    </row>
    <row r="8" spans="1:9">
      <c r="A8" s="42"/>
      <c r="B8" s="50" t="s">
        <v>480</v>
      </c>
      <c r="C8" s="51" t="s">
        <v>5</v>
      </c>
      <c r="D8" s="72">
        <f>SUM(D9:D11)</f>
        <v>110.7724</v>
      </c>
      <c r="E8" s="72">
        <f>SUM(E9:E11)</f>
        <v>115.20329600000002</v>
      </c>
      <c r="F8" s="58"/>
      <c r="G8" s="58"/>
      <c r="H8" s="70">
        <f>SUM(H9:H11)</f>
        <v>28.800824000000006</v>
      </c>
      <c r="I8" s="69"/>
    </row>
    <row r="9" spans="1:9">
      <c r="A9" s="42"/>
      <c r="B9" s="43" t="s">
        <v>20</v>
      </c>
      <c r="C9" s="42" t="s">
        <v>5</v>
      </c>
      <c r="D9" s="63">
        <v>19.449300000000001</v>
      </c>
      <c r="E9" s="74">
        <f>D9*1.04</f>
        <v>20.227272000000003</v>
      </c>
      <c r="F9" s="58"/>
      <c r="G9" s="58"/>
      <c r="H9" s="58">
        <f>E9*0.25</f>
        <v>5.0568180000000007</v>
      </c>
      <c r="I9" s="73"/>
    </row>
    <row r="10" spans="1:9">
      <c r="A10" s="42"/>
      <c r="B10" s="43" t="s">
        <v>21</v>
      </c>
      <c r="C10" s="42" t="s">
        <v>5</v>
      </c>
      <c r="D10" s="63">
        <v>41.463900000000002</v>
      </c>
      <c r="E10" s="74">
        <f>D10*1.04</f>
        <v>43.122456000000007</v>
      </c>
      <c r="F10" s="58"/>
      <c r="G10" s="58"/>
      <c r="H10" s="58">
        <f>E10*0.25</f>
        <v>10.780614000000002</v>
      </c>
      <c r="I10" s="73"/>
    </row>
    <row r="11" spans="1:9">
      <c r="A11" s="42"/>
      <c r="B11" s="43" t="s">
        <v>22</v>
      </c>
      <c r="C11" s="42" t="s">
        <v>5</v>
      </c>
      <c r="D11" s="63">
        <v>49.859200000000001</v>
      </c>
      <c r="E11" s="74">
        <f>D11*1.04</f>
        <v>51.853568000000003</v>
      </c>
      <c r="F11" s="58"/>
      <c r="G11" s="58"/>
      <c r="H11" s="58">
        <f t="shared" ref="H11" si="2">E11*0.25</f>
        <v>12.963392000000001</v>
      </c>
      <c r="I11" s="73"/>
    </row>
    <row r="12" spans="1:9">
      <c r="A12" s="42"/>
      <c r="B12" s="43"/>
      <c r="C12" s="42"/>
      <c r="D12" s="63"/>
      <c r="E12" s="74"/>
      <c r="F12" s="58"/>
      <c r="G12" s="58"/>
      <c r="H12" s="58"/>
      <c r="I12" s="73"/>
    </row>
    <row r="13" spans="1:9">
      <c r="A13" s="42"/>
      <c r="B13" s="50" t="s">
        <v>481</v>
      </c>
      <c r="C13" s="51" t="s">
        <v>5</v>
      </c>
      <c r="D13" s="72">
        <f>SUM(D14:D15)</f>
        <v>5.6932</v>
      </c>
      <c r="E13" s="72">
        <f>SUM(E14:E15)</f>
        <v>5.920928</v>
      </c>
      <c r="F13" s="58"/>
      <c r="G13" s="70">
        <f>SUM(G14:G15)</f>
        <v>1.7762784</v>
      </c>
      <c r="H13" s="70">
        <f>SUM(H14:H15)</f>
        <v>1.480232</v>
      </c>
      <c r="I13" s="59"/>
    </row>
    <row r="14" spans="1:9">
      <c r="A14" s="42"/>
      <c r="B14" s="43" t="s">
        <v>20</v>
      </c>
      <c r="C14" s="42" t="s">
        <v>5</v>
      </c>
      <c r="D14" s="74">
        <v>4.7480000000000002</v>
      </c>
      <c r="E14" s="74">
        <f>D14*1.04</f>
        <v>4.9379200000000001</v>
      </c>
      <c r="F14" s="58"/>
      <c r="G14" s="73">
        <f>E14*0.3</f>
        <v>1.481376</v>
      </c>
      <c r="H14" s="73">
        <f>E14*0.25</f>
        <v>1.23448</v>
      </c>
      <c r="I14" s="59"/>
    </row>
    <row r="15" spans="1:9">
      <c r="A15" s="42"/>
      <c r="B15" s="43" t="s">
        <v>44</v>
      </c>
      <c r="C15" s="42" t="s">
        <v>5</v>
      </c>
      <c r="D15" s="74">
        <v>0.94520000000000004</v>
      </c>
      <c r="E15" s="74">
        <f>D15*1.04</f>
        <v>0.9830080000000001</v>
      </c>
      <c r="F15" s="58"/>
      <c r="G15" s="73">
        <f>E15*0.3</f>
        <v>0.29490240000000001</v>
      </c>
      <c r="H15" s="73">
        <f>E15*0.25</f>
        <v>0.24575200000000003</v>
      </c>
      <c r="I15" s="59"/>
    </row>
    <row r="16" spans="1:9">
      <c r="A16" s="42"/>
      <c r="B16" s="43"/>
      <c r="C16" s="42"/>
      <c r="D16" s="74"/>
      <c r="E16" s="74"/>
      <c r="F16" s="58"/>
      <c r="G16" s="73"/>
      <c r="H16" s="59"/>
      <c r="I16" s="59"/>
    </row>
    <row r="17" spans="1:9">
      <c r="A17" s="42"/>
      <c r="B17" s="112" t="s">
        <v>484</v>
      </c>
      <c r="C17" s="51" t="s">
        <v>5</v>
      </c>
      <c r="D17" s="72">
        <f>1471.5*7/1000</f>
        <v>10.3005</v>
      </c>
      <c r="E17" s="72">
        <f>D17*1.04</f>
        <v>10.71252</v>
      </c>
      <c r="F17" s="56">
        <f>E17*0.35</f>
        <v>3.7493819999999998</v>
      </c>
      <c r="G17" s="56">
        <f>E17*0.3</f>
        <v>3.2137559999999996</v>
      </c>
      <c r="H17" s="56">
        <f>E17*0.25</f>
        <v>2.6781299999999999</v>
      </c>
      <c r="I17" s="74"/>
    </row>
    <row r="18" spans="1:9">
      <c r="A18" s="42"/>
      <c r="B18" s="74"/>
      <c r="C18" s="74"/>
      <c r="D18" s="74"/>
      <c r="E18" s="74"/>
      <c r="F18" s="74"/>
      <c r="G18" s="74"/>
      <c r="H18" s="74"/>
      <c r="I18" s="74"/>
    </row>
    <row r="19" spans="1:9">
      <c r="A19" s="42"/>
      <c r="B19" s="112" t="s">
        <v>378</v>
      </c>
      <c r="C19" s="51" t="s">
        <v>5</v>
      </c>
      <c r="D19" s="72">
        <f>C31</f>
        <v>27.167899999999975</v>
      </c>
      <c r="E19" s="72">
        <f>D19*1.04</f>
        <v>28.254615999999974</v>
      </c>
      <c r="F19" s="56">
        <f>E19*0.35</f>
        <v>9.8891155999999896</v>
      </c>
      <c r="G19" s="56">
        <f>E19*0.3</f>
        <v>8.4763847999999911</v>
      </c>
      <c r="H19" s="56">
        <f>E19*0.25</f>
        <v>7.0636539999999934</v>
      </c>
      <c r="I19" s="72"/>
    </row>
    <row r="20" spans="1:9">
      <c r="A20" s="44"/>
      <c r="B20" s="242" t="s">
        <v>10</v>
      </c>
      <c r="C20" s="242"/>
      <c r="D20" s="242"/>
      <c r="E20" s="242"/>
      <c r="F20" s="243"/>
      <c r="G20" s="60">
        <f>F3+G3+H8+G13+H13+F17+G17+H17+F19+G19+H19</f>
        <v>107.94524519999999</v>
      </c>
      <c r="H20" s="59"/>
      <c r="I20" s="67"/>
    </row>
    <row r="22" spans="1:9">
      <c r="B22" s="78"/>
      <c r="C22" s="79"/>
      <c r="D22" s="80"/>
      <c r="E22" s="77"/>
    </row>
    <row r="23" spans="1:9" ht="14.4">
      <c r="B23" s="89" t="s">
        <v>104</v>
      </c>
      <c r="C23" s="117">
        <v>443.42309999999998</v>
      </c>
      <c r="D23" s="116"/>
      <c r="E23" s="107"/>
    </row>
    <row r="24" spans="1:9" ht="14.4">
      <c r="B24" s="87" t="s">
        <v>106</v>
      </c>
      <c r="C24" s="118">
        <v>32.302500000000002</v>
      </c>
      <c r="D24" s="121"/>
      <c r="E24" s="77"/>
      <c r="F24" s="61" t="s">
        <v>20</v>
      </c>
      <c r="G24" s="82">
        <f>F4+G4+H9+G14+H14+G15+H15</f>
        <v>15.485417999999999</v>
      </c>
    </row>
    <row r="25" spans="1:9" ht="14.4">
      <c r="B25" s="87" t="s">
        <v>67</v>
      </c>
      <c r="C25" s="118">
        <v>57.2697</v>
      </c>
      <c r="D25" s="121"/>
      <c r="F25" s="61" t="s">
        <v>478</v>
      </c>
      <c r="G25" s="82">
        <f>F6+G6+H11+F17+G17+H17</f>
        <v>40.947514399999996</v>
      </c>
    </row>
    <row r="26" spans="1:9" ht="14.4">
      <c r="B26" s="87" t="s">
        <v>68</v>
      </c>
      <c r="C26" s="118">
        <v>33.770000000000003</v>
      </c>
      <c r="D26" s="119"/>
      <c r="F26" s="61" t="s">
        <v>21</v>
      </c>
      <c r="G26" s="82">
        <f>F5+G5+H10</f>
        <v>26.083158400000002</v>
      </c>
    </row>
    <row r="27" spans="1:9" s="61" customFormat="1" ht="14.4">
      <c r="A27" s="47"/>
      <c r="B27" s="87" t="s">
        <v>72</v>
      </c>
      <c r="C27" s="118">
        <v>100.6558</v>
      </c>
      <c r="D27" s="119"/>
      <c r="F27" s="61" t="s">
        <v>41</v>
      </c>
      <c r="G27" s="82">
        <f>F19+G19+H19</f>
        <v>25.429154399999973</v>
      </c>
      <c r="H27" s="68"/>
      <c r="I27" s="68"/>
    </row>
    <row r="28" spans="1:9" s="61" customFormat="1" ht="14.4">
      <c r="A28" s="47"/>
      <c r="B28" s="87" t="s">
        <v>485</v>
      </c>
      <c r="C28" s="118">
        <v>141.0121</v>
      </c>
      <c r="D28" s="119"/>
      <c r="G28" s="115">
        <f>SUM(G24:G27)</f>
        <v>107.94524519999997</v>
      </c>
      <c r="H28" s="68"/>
      <c r="I28" s="68"/>
    </row>
    <row r="29" spans="1:9" s="61" customFormat="1" ht="14.4">
      <c r="A29" s="47"/>
      <c r="B29" s="87" t="s">
        <v>69</v>
      </c>
      <c r="C29" s="118">
        <v>28.175999999999998</v>
      </c>
      <c r="D29" s="119"/>
      <c r="H29" s="68"/>
      <c r="I29" s="68"/>
    </row>
    <row r="30" spans="1:9" s="61" customFormat="1" ht="14.4">
      <c r="A30" s="47"/>
      <c r="B30" s="87" t="s">
        <v>486</v>
      </c>
      <c r="C30" s="118">
        <v>23.069099999999999</v>
      </c>
      <c r="D30" s="119"/>
      <c r="H30" s="68"/>
      <c r="I30" s="68"/>
    </row>
    <row r="31" spans="1:9" s="61" customFormat="1" ht="14.4">
      <c r="A31" s="47"/>
      <c r="B31" s="89" t="s">
        <v>71</v>
      </c>
      <c r="C31" s="120">
        <f>C23-C24-C26-C27-C28-C29-C30-C25</f>
        <v>27.167899999999975</v>
      </c>
      <c r="D31" s="119"/>
      <c r="H31" s="68"/>
      <c r="I31" s="68"/>
    </row>
    <row r="34" spans="1:9" s="61" customFormat="1">
      <c r="A34" s="47"/>
      <c r="B34" s="53"/>
      <c r="C34" s="88"/>
      <c r="D34" s="82"/>
      <c r="H34" s="68"/>
      <c r="I34" s="68"/>
    </row>
    <row r="35" spans="1:9" s="61" customFormat="1">
      <c r="A35" s="47"/>
      <c r="B35" s="53"/>
      <c r="C35" s="88"/>
      <c r="H35" s="68"/>
      <c r="I35" s="68"/>
    </row>
    <row r="36" spans="1:9" s="61" customFormat="1">
      <c r="A36" s="47"/>
      <c r="B36" s="53"/>
      <c r="C36" s="88"/>
      <c r="H36" s="68"/>
      <c r="I36" s="68"/>
    </row>
    <row r="38" spans="1:9" s="61" customFormat="1">
      <c r="A38" s="47"/>
      <c r="B38" s="53"/>
      <c r="C38" s="88"/>
      <c r="H38" s="68"/>
      <c r="I38" s="68"/>
    </row>
    <row r="39" spans="1:9" s="61" customFormat="1">
      <c r="A39" s="47"/>
      <c r="B39" s="53"/>
      <c r="C39" s="88"/>
      <c r="H39" s="68"/>
      <c r="I39" s="68"/>
    </row>
    <row r="40" spans="1:9" s="61" customFormat="1">
      <c r="A40" s="47"/>
      <c r="B40" s="53"/>
      <c r="C40" s="88"/>
      <c r="H40" s="68"/>
      <c r="I40" s="68"/>
    </row>
    <row r="41" spans="1:9" s="61" customFormat="1">
      <c r="A41" s="47"/>
      <c r="B41" s="53"/>
      <c r="C41" s="88"/>
      <c r="H41" s="68"/>
      <c r="I41" s="68"/>
    </row>
    <row r="42" spans="1:9" s="61" customFormat="1">
      <c r="A42" s="47"/>
      <c r="B42" s="53"/>
      <c r="C42" s="88"/>
      <c r="H42" s="68"/>
      <c r="I42" s="68"/>
    </row>
    <row r="43" spans="1:9" s="61" customFormat="1">
      <c r="A43" s="47"/>
      <c r="B43" s="53"/>
      <c r="C43" s="108"/>
      <c r="H43" s="68"/>
      <c r="I43" s="68"/>
    </row>
  </sheetData>
  <mergeCells count="2">
    <mergeCell ref="B1:C1"/>
    <mergeCell ref="B20:F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0224-B2B8-4CDC-8C16-00A662C48797}">
  <dimension ref="A1:I50"/>
  <sheetViews>
    <sheetView workbookViewId="0">
      <selection activeCell="C41" sqref="C41:D41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5" width="16.296875" style="61" customWidth="1"/>
    <col min="6" max="6" width="20.296875" style="61" customWidth="1"/>
    <col min="7" max="7" width="17.8984375" style="61" customWidth="1"/>
    <col min="8" max="9" width="17.8984375" style="68" customWidth="1"/>
    <col min="10" max="16384" width="8.8984375" style="47"/>
  </cols>
  <sheetData>
    <row r="1" spans="1:9">
      <c r="A1" s="46"/>
      <c r="B1" s="240" t="s">
        <v>40</v>
      </c>
      <c r="C1" s="241"/>
      <c r="D1" s="54"/>
      <c r="E1" s="55"/>
      <c r="F1" s="55"/>
      <c r="G1" s="55"/>
      <c r="H1" s="65"/>
      <c r="I1" s="65"/>
    </row>
    <row r="2" spans="1:9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7" t="s">
        <v>9</v>
      </c>
      <c r="G2" s="57" t="s">
        <v>11</v>
      </c>
      <c r="H2" s="57" t="s">
        <v>49</v>
      </c>
      <c r="I2" s="57" t="s">
        <v>13</v>
      </c>
    </row>
    <row r="3" spans="1:9">
      <c r="A3" s="42"/>
      <c r="B3" s="50" t="s">
        <v>504</v>
      </c>
      <c r="C3" s="51" t="s">
        <v>5</v>
      </c>
      <c r="D3" s="72">
        <f>SUM(D4:D6)</f>
        <v>100.58840000000001</v>
      </c>
      <c r="E3" s="72">
        <f>SUM(E4:E6)</f>
        <v>104.61193600000001</v>
      </c>
      <c r="F3" s="70">
        <f>SUM(F4:F6)</f>
        <v>36.614177600000005</v>
      </c>
      <c r="G3" s="70">
        <f>SUM(G4:G6)</f>
        <v>31.383580800000004</v>
      </c>
      <c r="H3" s="70">
        <f>SUM(H4:H6)</f>
        <v>26.152984000000004</v>
      </c>
      <c r="I3" s="69"/>
    </row>
    <row r="4" spans="1:9">
      <c r="A4" s="42"/>
      <c r="B4" s="43" t="s">
        <v>20</v>
      </c>
      <c r="C4" s="42" t="s">
        <v>5</v>
      </c>
      <c r="D4" s="74">
        <v>17.633900000000001</v>
      </c>
      <c r="E4" s="74">
        <f>D4*1.04</f>
        <v>18.339256000000002</v>
      </c>
      <c r="F4" s="58">
        <f>E4*0.35</f>
        <v>6.4187396000000003</v>
      </c>
      <c r="G4" s="58">
        <f>E4*0.3</f>
        <v>5.5017768000000009</v>
      </c>
      <c r="H4" s="73">
        <f>E4*0.25</f>
        <v>4.5848140000000006</v>
      </c>
      <c r="I4" s="73"/>
    </row>
    <row r="5" spans="1:9">
      <c r="A5" s="42"/>
      <c r="B5" s="43" t="s">
        <v>21</v>
      </c>
      <c r="C5" s="42" t="s">
        <v>5</v>
      </c>
      <c r="D5" s="74">
        <v>37.7059</v>
      </c>
      <c r="E5" s="74">
        <f>D5*1.04</f>
        <v>39.214136000000003</v>
      </c>
      <c r="F5" s="58">
        <f t="shared" ref="F5:F6" si="0">E5*0.35</f>
        <v>13.7249476</v>
      </c>
      <c r="G5" s="58">
        <f t="shared" ref="G5:G6" si="1">E5*0.3</f>
        <v>11.764240800000001</v>
      </c>
      <c r="H5" s="73">
        <f t="shared" ref="H5:H6" si="2">E5*0.25</f>
        <v>9.8035340000000009</v>
      </c>
      <c r="I5" s="73"/>
    </row>
    <row r="6" spans="1:9">
      <c r="A6" s="42"/>
      <c r="B6" s="43" t="s">
        <v>22</v>
      </c>
      <c r="C6" s="42" t="s">
        <v>5</v>
      </c>
      <c r="D6" s="74">
        <v>45.248600000000003</v>
      </c>
      <c r="E6" s="74">
        <f>D6*1.04</f>
        <v>47.058544000000005</v>
      </c>
      <c r="F6" s="58">
        <f t="shared" si="0"/>
        <v>16.470490399999999</v>
      </c>
      <c r="G6" s="58">
        <f t="shared" si="1"/>
        <v>14.117563200000001</v>
      </c>
      <c r="H6" s="73">
        <f t="shared" si="2"/>
        <v>11.764636000000001</v>
      </c>
      <c r="I6" s="73"/>
    </row>
    <row r="7" spans="1:9">
      <c r="A7" s="42"/>
      <c r="B7" s="43"/>
      <c r="C7" s="42"/>
      <c r="D7" s="58"/>
      <c r="E7" s="58"/>
      <c r="F7" s="58"/>
      <c r="G7" s="58"/>
      <c r="H7" s="58"/>
      <c r="I7" s="59"/>
    </row>
    <row r="8" spans="1:9">
      <c r="A8" s="42"/>
      <c r="B8" s="50" t="s">
        <v>505</v>
      </c>
      <c r="C8" s="51" t="s">
        <v>5</v>
      </c>
      <c r="D8" s="72">
        <f>SUM(D9:D11)</f>
        <v>60.477600000000002</v>
      </c>
      <c r="E8" s="72">
        <f>SUM(E9:E11)</f>
        <v>62.896704</v>
      </c>
      <c r="F8" s="58"/>
      <c r="G8" s="58"/>
      <c r="H8" s="70">
        <f>SUM(H9:H11)</f>
        <v>15.724176</v>
      </c>
      <c r="I8" s="69"/>
    </row>
    <row r="9" spans="1:9">
      <c r="A9" s="42"/>
      <c r="B9" s="43" t="s">
        <v>20</v>
      </c>
      <c r="C9" s="42" t="s">
        <v>5</v>
      </c>
      <c r="D9" s="74">
        <v>10.588200000000001</v>
      </c>
      <c r="E9" s="74">
        <f>D9*1.04</f>
        <v>11.011728000000002</v>
      </c>
      <c r="F9" s="58"/>
      <c r="G9" s="58"/>
      <c r="H9" s="73">
        <f>E9*0.25</f>
        <v>2.7529320000000004</v>
      </c>
      <c r="I9" s="73"/>
    </row>
    <row r="10" spans="1:9">
      <c r="A10" s="42"/>
      <c r="B10" s="43" t="s">
        <v>21</v>
      </c>
      <c r="C10" s="42" t="s">
        <v>5</v>
      </c>
      <c r="D10" s="74">
        <v>22.5822</v>
      </c>
      <c r="E10" s="74">
        <f>D10*1.04</f>
        <v>23.485488</v>
      </c>
      <c r="F10" s="58"/>
      <c r="G10" s="58"/>
      <c r="H10" s="73">
        <f t="shared" ref="H10:H11" si="3">E10*0.25</f>
        <v>5.871372</v>
      </c>
      <c r="I10" s="73"/>
    </row>
    <row r="11" spans="1:9">
      <c r="A11" s="42"/>
      <c r="B11" s="43" t="s">
        <v>22</v>
      </c>
      <c r="C11" s="42" t="s">
        <v>5</v>
      </c>
      <c r="D11" s="74">
        <v>27.307200000000002</v>
      </c>
      <c r="E11" s="74">
        <f>D11*1.04</f>
        <v>28.399488000000002</v>
      </c>
      <c r="F11" s="58"/>
      <c r="G11" s="58"/>
      <c r="H11" s="73">
        <f t="shared" si="3"/>
        <v>7.0998720000000004</v>
      </c>
      <c r="I11" s="73"/>
    </row>
    <row r="12" spans="1:9">
      <c r="A12" s="42"/>
      <c r="B12" s="43"/>
      <c r="C12" s="42"/>
      <c r="D12" s="74"/>
      <c r="E12" s="74"/>
      <c r="F12" s="58"/>
      <c r="G12" s="58"/>
      <c r="H12" s="73"/>
      <c r="I12" s="73"/>
    </row>
    <row r="13" spans="1:9">
      <c r="A13" s="42"/>
      <c r="B13" s="50" t="s">
        <v>511</v>
      </c>
      <c r="C13" s="51" t="s">
        <v>5</v>
      </c>
      <c r="D13" s="72">
        <f>SUM(D14:D15)</f>
        <v>28.911100000000001</v>
      </c>
      <c r="E13" s="72">
        <f>SUM(E14:E15)</f>
        <v>30.067544000000002</v>
      </c>
      <c r="F13" s="70">
        <f>SUM(F14:F15)</f>
        <v>10.523640399999998</v>
      </c>
      <c r="G13" s="70">
        <f>SUM(G14:G15)</f>
        <v>0</v>
      </c>
      <c r="H13" s="70">
        <f>SUM(H14:H15)</f>
        <v>0</v>
      </c>
      <c r="I13" s="59"/>
    </row>
    <row r="14" spans="1:9">
      <c r="A14" s="42"/>
      <c r="B14" s="43" t="s">
        <v>20</v>
      </c>
      <c r="C14" s="42" t="s">
        <v>5</v>
      </c>
      <c r="D14" s="74">
        <f>19.125+4.8291</f>
        <v>23.9541</v>
      </c>
      <c r="E14" s="74">
        <f>D14*1.04</f>
        <v>24.912264</v>
      </c>
      <c r="F14" s="58">
        <f>E14*0.35</f>
        <v>8.7192923999999987</v>
      </c>
      <c r="G14" s="73"/>
      <c r="H14" s="73"/>
      <c r="I14" s="59"/>
    </row>
    <row r="15" spans="1:9">
      <c r="A15" s="42"/>
      <c r="B15" s="43" t="s">
        <v>44</v>
      </c>
      <c r="C15" s="42" t="s">
        <v>5</v>
      </c>
      <c r="D15" s="74">
        <f>3.9395+1.0175</f>
        <v>4.9569999999999999</v>
      </c>
      <c r="E15" s="74">
        <f>D15*1.04</f>
        <v>5.1552800000000003</v>
      </c>
      <c r="F15" s="58">
        <f>E15*0.35</f>
        <v>1.8043480000000001</v>
      </c>
      <c r="G15" s="73"/>
      <c r="H15" s="73"/>
      <c r="I15" s="59"/>
    </row>
    <row r="16" spans="1:9">
      <c r="A16" s="42"/>
      <c r="B16" s="50"/>
      <c r="C16" s="51"/>
      <c r="D16" s="72"/>
      <c r="E16" s="72"/>
      <c r="F16" s="72"/>
      <c r="G16" s="72"/>
      <c r="H16" s="72"/>
      <c r="I16" s="59"/>
    </row>
    <row r="17" spans="1:9">
      <c r="A17" s="42"/>
      <c r="B17" s="50" t="s">
        <v>512</v>
      </c>
      <c r="C17" s="51" t="s">
        <v>5</v>
      </c>
      <c r="D17" s="72">
        <v>9.9</v>
      </c>
      <c r="E17" s="72">
        <f>D17*1.04</f>
        <v>10.296000000000001</v>
      </c>
      <c r="F17" s="56">
        <f>E17*0.35</f>
        <v>3.6036000000000001</v>
      </c>
      <c r="G17" s="56">
        <f>E17*0.3</f>
        <v>3.0888000000000004</v>
      </c>
      <c r="H17" s="56">
        <f>E17*0.25</f>
        <v>2.5740000000000003</v>
      </c>
      <c r="I17" s="59"/>
    </row>
    <row r="18" spans="1:9">
      <c r="A18" s="42"/>
      <c r="B18" s="43"/>
      <c r="C18" s="42"/>
      <c r="D18" s="74"/>
      <c r="E18" s="74"/>
      <c r="F18" s="58"/>
      <c r="G18" s="73"/>
      <c r="H18" s="59"/>
      <c r="I18" s="59"/>
    </row>
    <row r="19" spans="1:9">
      <c r="A19" s="42"/>
      <c r="B19" s="112" t="s">
        <v>506</v>
      </c>
      <c r="C19" s="51" t="s">
        <v>5</v>
      </c>
      <c r="D19" s="72">
        <f>1471.5*13/1000</f>
        <v>19.1295</v>
      </c>
      <c r="E19" s="72">
        <f>D19*1.04</f>
        <v>19.894680000000001</v>
      </c>
      <c r="F19" s="56">
        <f>E19*0.35</f>
        <v>6.9631379999999998</v>
      </c>
      <c r="G19" s="56">
        <f>E19*0.3</f>
        <v>5.9684040000000005</v>
      </c>
      <c r="H19" s="56">
        <f>E19*0.25</f>
        <v>4.9736700000000003</v>
      </c>
      <c r="I19" s="74"/>
    </row>
    <row r="20" spans="1:9">
      <c r="A20" s="42"/>
      <c r="B20" s="74"/>
      <c r="C20" s="74"/>
      <c r="D20" s="74"/>
      <c r="E20" s="74"/>
      <c r="F20" s="74"/>
      <c r="G20" s="74"/>
      <c r="H20" s="74"/>
      <c r="I20" s="74"/>
    </row>
    <row r="21" spans="1:9">
      <c r="A21" s="42"/>
      <c r="B21" s="112" t="s">
        <v>378</v>
      </c>
      <c r="C21" s="51" t="s">
        <v>5</v>
      </c>
      <c r="D21" s="72">
        <f>C38</f>
        <v>67.591999999999999</v>
      </c>
      <c r="E21" s="72">
        <f>D21*1.04</f>
        <v>70.295680000000004</v>
      </c>
      <c r="F21" s="56">
        <f>E21*0.35</f>
        <v>24.603487999999999</v>
      </c>
      <c r="G21" s="56">
        <f>E21*0.3</f>
        <v>21.088704</v>
      </c>
      <c r="H21" s="56">
        <f>E21*0.25</f>
        <v>17.573920000000001</v>
      </c>
      <c r="I21" s="72"/>
    </row>
    <row r="22" spans="1:9">
      <c r="A22" s="42"/>
      <c r="B22" s="112"/>
      <c r="C22" s="51"/>
      <c r="D22" s="72"/>
      <c r="E22" s="72"/>
      <c r="F22" s="136"/>
      <c r="G22" s="136"/>
      <c r="H22" s="136"/>
      <c r="I22" s="72"/>
    </row>
    <row r="23" spans="1:9">
      <c r="A23" s="42"/>
      <c r="B23" s="112" t="s">
        <v>513</v>
      </c>
      <c r="C23" s="51" t="s">
        <v>516</v>
      </c>
      <c r="D23" s="70">
        <f>SUM(D24:D25)/100</f>
        <v>0.89825600000000005</v>
      </c>
      <c r="E23" s="72"/>
      <c r="F23" s="136"/>
      <c r="G23" s="136"/>
      <c r="H23" s="136"/>
      <c r="I23" s="72"/>
    </row>
    <row r="24" spans="1:9">
      <c r="A24" s="42"/>
      <c r="B24" s="135" t="s">
        <v>515</v>
      </c>
      <c r="C24" s="51" t="s">
        <v>516</v>
      </c>
      <c r="D24" s="74">
        <f>(((0.187+0.1)*3.08*40)+((0.1+0.1)*3.08*40))</f>
        <v>59.998400000000004</v>
      </c>
      <c r="E24" s="72"/>
      <c r="F24" s="136"/>
      <c r="G24" s="136"/>
      <c r="H24" s="136"/>
      <c r="I24" s="72"/>
    </row>
    <row r="25" spans="1:9">
      <c r="A25" s="42"/>
      <c r="B25" s="135" t="s">
        <v>514</v>
      </c>
      <c r="C25" s="51" t="s">
        <v>516</v>
      </c>
      <c r="D25" s="74">
        <f>(0.15+0.15)*1.912*52</f>
        <v>29.827200000000001</v>
      </c>
      <c r="E25" s="72"/>
      <c r="F25" s="136"/>
      <c r="G25" s="136"/>
      <c r="H25" s="136"/>
      <c r="I25" s="72"/>
    </row>
    <row r="26" spans="1:9">
      <c r="A26" s="44"/>
      <c r="B26" s="242" t="s">
        <v>10</v>
      </c>
      <c r="C26" s="242"/>
      <c r="D26" s="242"/>
      <c r="E26" s="242"/>
      <c r="F26" s="243"/>
      <c r="G26" s="75">
        <f>F3+G3+H3+H8+F13+G13+H13+F19+G19+H19+F21+G21+H21+F17+G17+H17</f>
        <v>210.83628280000002</v>
      </c>
      <c r="H26" s="59"/>
      <c r="I26" s="67"/>
    </row>
    <row r="28" spans="1:9">
      <c r="B28" s="78"/>
      <c r="C28" s="79"/>
      <c r="D28" s="80"/>
      <c r="E28" s="77"/>
    </row>
    <row r="29" spans="1:9" ht="14.4">
      <c r="B29" s="89"/>
      <c r="C29" s="126"/>
      <c r="D29" s="116"/>
      <c r="E29" s="107"/>
    </row>
    <row r="30" spans="1:9" ht="14.4">
      <c r="B30" s="87" t="s">
        <v>106</v>
      </c>
      <c r="C30" s="118">
        <f>13.173+19.1295+D19</f>
        <v>51.432000000000002</v>
      </c>
      <c r="D30" s="116"/>
      <c r="E30" s="77"/>
    </row>
    <row r="31" spans="1:9" ht="14.4">
      <c r="B31" s="87" t="s">
        <v>67</v>
      </c>
      <c r="C31" s="118">
        <f>57.2697+27.1679</f>
        <v>84.437600000000003</v>
      </c>
      <c r="D31" s="116"/>
    </row>
    <row r="32" spans="1:9" ht="14.4">
      <c r="B32" s="87" t="s">
        <v>68</v>
      </c>
      <c r="C32" s="118">
        <v>33.770000000000003</v>
      </c>
      <c r="D32" s="116"/>
      <c r="F32" s="123" t="s">
        <v>20</v>
      </c>
      <c r="G32" s="122">
        <f>F4+G4+H4+H9+F14+G14+H14+F15+G15+H15</f>
        <v>29.781902800000001</v>
      </c>
      <c r="H32" s="127">
        <f>G32-4.93</f>
        <v>24.851902800000001</v>
      </c>
    </row>
    <row r="33" spans="1:9" s="61" customFormat="1" ht="14.4">
      <c r="A33" s="47"/>
      <c r="B33" s="87" t="s">
        <v>72</v>
      </c>
      <c r="C33" s="118">
        <f>100.6558</f>
        <v>100.6558</v>
      </c>
      <c r="D33" s="116"/>
      <c r="F33" s="123" t="s">
        <v>21</v>
      </c>
      <c r="G33" s="128">
        <f>F5+G5+H5+H10</f>
        <v>41.164094400000003</v>
      </c>
      <c r="H33" s="68"/>
      <c r="I33" s="68"/>
    </row>
    <row r="34" spans="1:9" s="61" customFormat="1" ht="14.4">
      <c r="A34" s="47"/>
      <c r="B34" s="87" t="s">
        <v>485</v>
      </c>
      <c r="C34" s="118">
        <f>141.0121+D3</f>
        <v>241.60050000000001</v>
      </c>
      <c r="D34" s="116"/>
      <c r="F34" s="123" t="s">
        <v>22</v>
      </c>
      <c r="G34" s="130">
        <f>F6+G6+H6+H11</f>
        <v>49.452561600000003</v>
      </c>
      <c r="H34" s="68"/>
      <c r="I34" s="68"/>
    </row>
    <row r="35" spans="1:9" s="61" customFormat="1" ht="14.4">
      <c r="A35" s="47"/>
      <c r="B35" s="87" t="s">
        <v>69</v>
      </c>
      <c r="C35" s="118">
        <v>28.175999999999998</v>
      </c>
      <c r="D35" s="119"/>
      <c r="F35" s="124" t="s">
        <v>497</v>
      </c>
      <c r="G35" s="131">
        <f>F19+G19+H19</f>
        <v>17.905211999999999</v>
      </c>
      <c r="H35" s="68"/>
      <c r="I35" s="68"/>
    </row>
    <row r="36" spans="1:9" s="61" customFormat="1" ht="14.4">
      <c r="A36" s="47"/>
      <c r="B36" s="87" t="s">
        <v>486</v>
      </c>
      <c r="C36" s="118">
        <f>23.0691+D13</f>
        <v>51.980199999999996</v>
      </c>
      <c r="D36" s="119"/>
      <c r="F36" s="125" t="s">
        <v>41</v>
      </c>
      <c r="G36" s="128">
        <f>F21+G21+H21</f>
        <v>63.266112</v>
      </c>
      <c r="H36" s="68"/>
      <c r="I36" s="68"/>
    </row>
    <row r="37" spans="1:9" s="61" customFormat="1" ht="14.4">
      <c r="A37" s="47"/>
      <c r="B37" s="87" t="s">
        <v>498</v>
      </c>
      <c r="C37" s="118">
        <f>D17</f>
        <v>9.9</v>
      </c>
      <c r="D37" s="119"/>
      <c r="F37" s="125" t="s">
        <v>499</v>
      </c>
      <c r="G37" s="115">
        <f>F17+G17+H17</f>
        <v>9.2664000000000009</v>
      </c>
      <c r="H37" s="68"/>
      <c r="I37" s="68"/>
    </row>
    <row r="38" spans="1:9" s="61" customFormat="1" ht="14.4">
      <c r="A38" s="47"/>
      <c r="B38" s="87" t="s">
        <v>41</v>
      </c>
      <c r="C38" s="129">
        <v>67.591999999999999</v>
      </c>
      <c r="D38" s="119"/>
      <c r="F38" s="125" t="s">
        <v>517</v>
      </c>
      <c r="G38" s="115">
        <f>D23</f>
        <v>0.89825600000000005</v>
      </c>
      <c r="H38" s="216"/>
      <c r="I38" s="68"/>
    </row>
    <row r="39" spans="1:9">
      <c r="F39" s="125" t="s">
        <v>518</v>
      </c>
      <c r="G39" s="82">
        <f>G38*12</f>
        <v>10.779072000000001</v>
      </c>
      <c r="H39" s="216">
        <f>G32-4.74</f>
        <v>25.041902800000003</v>
      </c>
    </row>
    <row r="40" spans="1:9">
      <c r="D40" s="82"/>
    </row>
    <row r="41" spans="1:9" s="61" customFormat="1">
      <c r="A41" s="47"/>
      <c r="B41" s="53" t="s">
        <v>519</v>
      </c>
      <c r="C41" s="88">
        <v>82</v>
      </c>
      <c r="D41" s="82">
        <v>9.2560000000000002</v>
      </c>
      <c r="H41" s="68"/>
      <c r="I41" s="68"/>
    </row>
    <row r="42" spans="1:9" s="61" customFormat="1" ht="14.4">
      <c r="A42" s="47"/>
      <c r="B42" s="87"/>
      <c r="C42" s="118">
        <v>42</v>
      </c>
      <c r="D42" s="61">
        <f>C42*D41/C41</f>
        <v>4.7408780487804876</v>
      </c>
      <c r="E42" s="61">
        <f>D42*1.04</f>
        <v>4.9305131707317074</v>
      </c>
      <c r="H42" s="68"/>
      <c r="I42" s="68"/>
    </row>
    <row r="43" spans="1:9" s="61" customFormat="1" ht="14.4">
      <c r="A43" s="47"/>
      <c r="B43" s="87"/>
      <c r="C43" s="118"/>
      <c r="H43" s="68"/>
      <c r="I43" s="68"/>
    </row>
    <row r="44" spans="1:9" ht="14.4">
      <c r="B44" s="87"/>
      <c r="C44" s="118"/>
    </row>
    <row r="45" spans="1:9" s="61" customFormat="1">
      <c r="A45" s="47"/>
      <c r="H45" s="68"/>
      <c r="I45" s="68"/>
    </row>
    <row r="46" spans="1:9" s="61" customFormat="1">
      <c r="A46" s="47"/>
      <c r="C46" s="61">
        <f>82-42-6</f>
        <v>34</v>
      </c>
      <c r="H46" s="68"/>
      <c r="I46" s="68"/>
    </row>
    <row r="47" spans="1:9" s="61" customFormat="1">
      <c r="A47" s="47"/>
      <c r="B47" s="53"/>
      <c r="C47" s="88"/>
      <c r="H47" s="68"/>
      <c r="I47" s="68"/>
    </row>
    <row r="48" spans="1:9" s="61" customFormat="1">
      <c r="A48" s="47"/>
      <c r="B48" s="53"/>
      <c r="C48" s="88"/>
      <c r="H48" s="68"/>
      <c r="I48" s="68"/>
    </row>
    <row r="49" spans="1:9" s="61" customFormat="1">
      <c r="A49" s="47"/>
      <c r="B49" s="53"/>
      <c r="C49" s="88"/>
      <c r="H49" s="68"/>
      <c r="I49" s="68"/>
    </row>
    <row r="50" spans="1:9" s="61" customFormat="1">
      <c r="A50" s="47"/>
      <c r="B50" s="53"/>
      <c r="C50" s="108"/>
      <c r="H50" s="68"/>
      <c r="I50" s="68"/>
    </row>
  </sheetData>
  <mergeCells count="2">
    <mergeCell ref="B1:C1"/>
    <mergeCell ref="B26:F26"/>
  </mergeCells>
  <phoneticPr fontId="18" type="noConversion"/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4AFC-A6E2-4423-BCA7-DC41AE2E4531}">
  <dimension ref="A1:J72"/>
  <sheetViews>
    <sheetView workbookViewId="0">
      <selection activeCell="F16" sqref="F16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6" width="16.296875" style="61" customWidth="1"/>
    <col min="7" max="7" width="20.296875" style="61" customWidth="1"/>
    <col min="8" max="8" width="17.8984375" style="61" customWidth="1"/>
    <col min="9" max="10" width="17.8984375" style="68" customWidth="1"/>
    <col min="11" max="16384" width="8.8984375" style="47"/>
  </cols>
  <sheetData>
    <row r="1" spans="1:10">
      <c r="A1" s="46"/>
      <c r="B1" s="240" t="s">
        <v>40</v>
      </c>
      <c r="C1" s="241"/>
      <c r="D1" s="54"/>
      <c r="E1" s="55"/>
      <c r="F1" s="55"/>
      <c r="G1" s="55"/>
      <c r="H1" s="55"/>
      <c r="I1" s="65"/>
      <c r="J1" s="65"/>
    </row>
    <row r="2" spans="1:10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6" t="s">
        <v>543</v>
      </c>
      <c r="G2" s="57" t="s">
        <v>9</v>
      </c>
      <c r="H2" s="57" t="s">
        <v>11</v>
      </c>
      <c r="I2" s="57" t="s">
        <v>49</v>
      </c>
      <c r="J2" s="57" t="s">
        <v>13</v>
      </c>
    </row>
    <row r="3" spans="1:10">
      <c r="A3" s="42"/>
      <c r="B3" s="50" t="s">
        <v>556</v>
      </c>
      <c r="C3" s="51" t="s">
        <v>5</v>
      </c>
      <c r="D3" s="72">
        <f>SUM(D4:D6)</f>
        <v>70.551900000000003</v>
      </c>
      <c r="E3" s="72">
        <f>SUM(E4:E6)</f>
        <v>73.373975999999999</v>
      </c>
      <c r="F3" s="72"/>
      <c r="G3" s="70">
        <f>SUM(G4:G6)</f>
        <v>25.680891600000002</v>
      </c>
      <c r="H3" s="70">
        <f>SUM(H4:H6)</f>
        <v>22.012192800000001</v>
      </c>
      <c r="I3" s="70">
        <f>SUM(I4:I6)</f>
        <v>18.343494</v>
      </c>
      <c r="J3" s="69"/>
    </row>
    <row r="4" spans="1:10">
      <c r="A4" s="42"/>
      <c r="B4" s="43" t="s">
        <v>20</v>
      </c>
      <c r="C4" s="42" t="s">
        <v>5</v>
      </c>
      <c r="D4" s="74">
        <f>15.9084-3.5508</f>
        <v>12.3576</v>
      </c>
      <c r="E4" s="74">
        <f>D4*1.04</f>
        <v>12.851903999999999</v>
      </c>
      <c r="F4" s="74"/>
      <c r="G4" s="58">
        <f>E4*0.35</f>
        <v>4.4981663999999997</v>
      </c>
      <c r="H4" s="58">
        <f>E4*0.3</f>
        <v>3.8555711999999995</v>
      </c>
      <c r="I4" s="73">
        <f>E4*0.25</f>
        <v>3.2129759999999998</v>
      </c>
      <c r="J4" s="73"/>
    </row>
    <row r="5" spans="1:10">
      <c r="A5" s="42"/>
      <c r="B5" s="43" t="s">
        <v>21</v>
      </c>
      <c r="C5" s="42" t="s">
        <v>5</v>
      </c>
      <c r="D5" s="74">
        <f>33.9635-7.582</f>
        <v>26.381500000000003</v>
      </c>
      <c r="E5" s="74">
        <f>D5*1.04</f>
        <v>27.436760000000003</v>
      </c>
      <c r="F5" s="74"/>
      <c r="G5" s="58">
        <f t="shared" ref="G5:G6" si="0">E5*0.35</f>
        <v>9.6028660000000006</v>
      </c>
      <c r="H5" s="58">
        <f t="shared" ref="H5:H6" si="1">E5*0.3</f>
        <v>8.2310280000000002</v>
      </c>
      <c r="I5" s="73">
        <f t="shared" ref="I5:I6" si="2">E5*0.25</f>
        <v>6.8591900000000008</v>
      </c>
      <c r="J5" s="73"/>
    </row>
    <row r="6" spans="1:10">
      <c r="A6" s="42"/>
      <c r="B6" s="43" t="s">
        <v>22</v>
      </c>
      <c r="C6" s="42" t="s">
        <v>5</v>
      </c>
      <c r="D6" s="74">
        <f>40.7735-8.9607</f>
        <v>31.812799999999999</v>
      </c>
      <c r="E6" s="74">
        <f>D6*1.04</f>
        <v>33.085312000000002</v>
      </c>
      <c r="F6" s="74"/>
      <c r="G6" s="58">
        <f t="shared" si="0"/>
        <v>11.5798592</v>
      </c>
      <c r="H6" s="58">
        <f t="shared" si="1"/>
        <v>9.9255936000000009</v>
      </c>
      <c r="I6" s="73">
        <f t="shared" si="2"/>
        <v>8.2713280000000005</v>
      </c>
      <c r="J6" s="73"/>
    </row>
    <row r="7" spans="1:10">
      <c r="A7" s="42"/>
      <c r="B7" s="43"/>
      <c r="C7" s="42"/>
      <c r="D7" s="74"/>
      <c r="E7" s="74"/>
      <c r="F7" s="74"/>
      <c r="G7" s="58"/>
      <c r="H7" s="58"/>
      <c r="I7" s="73"/>
      <c r="J7" s="73"/>
    </row>
    <row r="8" spans="1:10">
      <c r="A8" s="42"/>
      <c r="B8" s="50" t="s">
        <v>511</v>
      </c>
      <c r="C8" s="51" t="s">
        <v>5</v>
      </c>
      <c r="D8" s="72">
        <f>SUM(D9:D10)</f>
        <v>28.911100000000001</v>
      </c>
      <c r="E8" s="72">
        <f>SUM(E9:E10)</f>
        <v>30.067544000000002</v>
      </c>
      <c r="F8" s="72"/>
      <c r="G8" s="58"/>
      <c r="H8" s="70">
        <f>SUM(H9:H10)</f>
        <v>9.0202631999999987</v>
      </c>
      <c r="I8" s="70">
        <f>SUM(I9:I10)</f>
        <v>7.5168860000000004</v>
      </c>
      <c r="J8" s="59"/>
    </row>
    <row r="9" spans="1:10">
      <c r="A9" s="42"/>
      <c r="B9" s="43" t="s">
        <v>20</v>
      </c>
      <c r="C9" s="42" t="s">
        <v>5</v>
      </c>
      <c r="D9" s="74">
        <f>19.125+4.8291</f>
        <v>23.9541</v>
      </c>
      <c r="E9" s="74">
        <f>D9*1.04</f>
        <v>24.912264</v>
      </c>
      <c r="F9" s="74"/>
      <c r="G9" s="58"/>
      <c r="H9" s="58">
        <f>E9*0.3</f>
        <v>7.4736791999999994</v>
      </c>
      <c r="I9" s="73">
        <f>E9*0.25</f>
        <v>6.2280660000000001</v>
      </c>
      <c r="J9" s="59"/>
    </row>
    <row r="10" spans="1:10">
      <c r="A10" s="42"/>
      <c r="B10" s="43" t="s">
        <v>44</v>
      </c>
      <c r="C10" s="42" t="s">
        <v>5</v>
      </c>
      <c r="D10" s="74">
        <f>3.9395+1.0175</f>
        <v>4.9569999999999999</v>
      </c>
      <c r="E10" s="74">
        <f>D10*1.04</f>
        <v>5.1552800000000003</v>
      </c>
      <c r="F10" s="74"/>
      <c r="G10" s="58"/>
      <c r="H10" s="58">
        <f>E10*0.3</f>
        <v>1.546584</v>
      </c>
      <c r="I10" s="73">
        <f>E10*0.25</f>
        <v>1.2888200000000001</v>
      </c>
      <c r="J10" s="59"/>
    </row>
    <row r="11" spans="1:10">
      <c r="A11" s="42"/>
      <c r="B11" s="43"/>
      <c r="C11" s="42"/>
      <c r="D11" s="74"/>
      <c r="E11" s="74"/>
      <c r="F11" s="74"/>
      <c r="G11" s="58"/>
      <c r="H11" s="58"/>
      <c r="I11" s="73"/>
      <c r="J11" s="59"/>
    </row>
    <row r="12" spans="1:10">
      <c r="A12" s="42"/>
      <c r="B12" s="50" t="s">
        <v>539</v>
      </c>
      <c r="C12" s="51" t="s">
        <v>5</v>
      </c>
      <c r="D12" s="72">
        <f>SUM(D13:D14)</f>
        <v>8.655899999999999</v>
      </c>
      <c r="E12" s="72">
        <f>SUM(E13:E14)</f>
        <v>9.0021360000000001</v>
      </c>
      <c r="F12" s="72"/>
      <c r="G12" s="70">
        <f>SUM(G13:G14)</f>
        <v>3.1507475999999999</v>
      </c>
      <c r="H12" s="70">
        <f>SUM(H13:H14)</f>
        <v>2.7006407999999995</v>
      </c>
      <c r="I12" s="70">
        <f>SUM(I13:I14)</f>
        <v>2.250534</v>
      </c>
      <c r="J12" s="59"/>
    </row>
    <row r="13" spans="1:10">
      <c r="A13" s="42"/>
      <c r="B13" s="43" t="s">
        <v>20</v>
      </c>
      <c r="C13" s="42" t="s">
        <v>5</v>
      </c>
      <c r="D13" s="74">
        <v>7.1730999999999998</v>
      </c>
      <c r="E13" s="74">
        <f>D13*1.04</f>
        <v>7.4600239999999998</v>
      </c>
      <c r="F13" s="74"/>
      <c r="G13" s="58">
        <f>E13*0.35</f>
        <v>2.6110083999999998</v>
      </c>
      <c r="H13" s="58">
        <f>E13*0.3</f>
        <v>2.2380071999999998</v>
      </c>
      <c r="I13" s="73">
        <f>E13*0.25</f>
        <v>1.8650059999999999</v>
      </c>
      <c r="J13" s="59"/>
    </row>
    <row r="14" spans="1:10">
      <c r="A14" s="42"/>
      <c r="B14" s="43" t="s">
        <v>44</v>
      </c>
      <c r="C14" s="42" t="s">
        <v>5</v>
      </c>
      <c r="D14" s="74">
        <v>1.4827999999999999</v>
      </c>
      <c r="E14" s="74">
        <f>D14*1.04</f>
        <v>1.5421119999999999</v>
      </c>
      <c r="F14" s="74"/>
      <c r="G14" s="58">
        <f>E14*0.35</f>
        <v>0.53973919999999997</v>
      </c>
      <c r="H14" s="58">
        <f>E14*0.3</f>
        <v>0.46263359999999998</v>
      </c>
      <c r="I14" s="73">
        <f t="shared" ref="I14" si="3">E14*0.25</f>
        <v>0.38552799999999998</v>
      </c>
      <c r="J14" s="59"/>
    </row>
    <row r="15" spans="1:10">
      <c r="A15" s="42"/>
      <c r="B15" s="50"/>
      <c r="C15" s="51"/>
      <c r="D15" s="72"/>
      <c r="E15" s="72"/>
      <c r="F15" s="72"/>
      <c r="G15" s="72"/>
      <c r="H15" s="72"/>
      <c r="I15" s="72"/>
      <c r="J15" s="59"/>
    </row>
    <row r="16" spans="1:10">
      <c r="A16" s="42"/>
      <c r="B16" s="50" t="s">
        <v>512</v>
      </c>
      <c r="C16" s="51" t="s">
        <v>5</v>
      </c>
      <c r="D16" s="72">
        <v>17.75</v>
      </c>
      <c r="E16" s="72">
        <f>D16*1.04</f>
        <v>18.46</v>
      </c>
      <c r="F16" s="70">
        <f>E16*0.9</f>
        <v>16.614000000000001</v>
      </c>
      <c r="G16" s="72"/>
      <c r="H16" s="72"/>
      <c r="I16" s="72"/>
      <c r="J16" s="59"/>
    </row>
    <row r="17" spans="1:10">
      <c r="A17" s="42"/>
      <c r="B17" s="43"/>
      <c r="C17" s="42"/>
      <c r="D17" s="74"/>
      <c r="E17" s="72"/>
      <c r="F17" s="70"/>
      <c r="G17" s="72"/>
      <c r="H17" s="72"/>
      <c r="I17" s="72"/>
      <c r="J17" s="59"/>
    </row>
    <row r="18" spans="1:10">
      <c r="A18" s="42"/>
      <c r="B18" s="112" t="s">
        <v>540</v>
      </c>
      <c r="C18" s="51" t="s">
        <v>5</v>
      </c>
      <c r="D18" s="72">
        <f>((1471.5*4)+(1427.8*2)+(1414.8*1))/1000</f>
        <v>10.1564</v>
      </c>
      <c r="E18" s="72">
        <f>D18*1.04</f>
        <v>10.562656</v>
      </c>
      <c r="F18" s="70">
        <f>E18*0.9</f>
        <v>9.5063904000000008</v>
      </c>
      <c r="G18" s="72"/>
      <c r="H18" s="72"/>
      <c r="I18" s="72"/>
      <c r="J18" s="74"/>
    </row>
    <row r="19" spans="1:10">
      <c r="A19" s="42"/>
      <c r="B19" s="74"/>
      <c r="C19" s="74"/>
      <c r="D19" s="74"/>
      <c r="E19" s="74"/>
      <c r="F19" s="74"/>
      <c r="G19" s="72"/>
      <c r="H19" s="72"/>
      <c r="I19" s="72"/>
      <c r="J19" s="74"/>
    </row>
    <row r="20" spans="1:10">
      <c r="A20" s="42"/>
      <c r="B20" s="112" t="s">
        <v>378</v>
      </c>
      <c r="C20" s="51" t="s">
        <v>5</v>
      </c>
      <c r="D20" s="70">
        <v>60</v>
      </c>
      <c r="E20" s="72">
        <f>D20*1.04</f>
        <v>62.400000000000006</v>
      </c>
      <c r="F20" s="70">
        <f>E20*0.9</f>
        <v>56.160000000000004</v>
      </c>
      <c r="G20" s="72"/>
      <c r="H20" s="72"/>
      <c r="I20" s="72"/>
      <c r="J20" s="72"/>
    </row>
    <row r="21" spans="1:10">
      <c r="A21" s="42"/>
      <c r="B21" s="112"/>
      <c r="C21" s="51"/>
      <c r="D21" s="72"/>
      <c r="E21" s="72"/>
      <c r="F21" s="72"/>
      <c r="G21" s="136"/>
      <c r="H21" s="136"/>
      <c r="I21" s="136"/>
      <c r="J21" s="72"/>
    </row>
    <row r="22" spans="1:10">
      <c r="A22" s="42"/>
      <c r="B22" s="112" t="s">
        <v>513</v>
      </c>
      <c r="C22" s="51" t="s">
        <v>516</v>
      </c>
      <c r="D22" s="70">
        <f>SUM(D23:D24)/100</f>
        <v>0.30440880000000003</v>
      </c>
      <c r="E22" s="72"/>
      <c r="F22" s="72"/>
      <c r="G22" s="136"/>
      <c r="H22" s="136"/>
      <c r="I22" s="136"/>
      <c r="J22" s="72"/>
    </row>
    <row r="23" spans="1:10">
      <c r="A23" s="42"/>
      <c r="B23" s="135" t="s">
        <v>541</v>
      </c>
      <c r="C23" s="51" t="s">
        <v>516</v>
      </c>
      <c r="D23" s="74">
        <f>(((0.187+0.1)*3.08*18)+((0.1+0.1)*3.08*18))</f>
        <v>26.999280000000002</v>
      </c>
      <c r="E23" s="72"/>
      <c r="F23" s="74"/>
      <c r="G23" s="136"/>
      <c r="H23" s="136"/>
      <c r="I23" s="136"/>
      <c r="J23" s="72"/>
    </row>
    <row r="24" spans="1:10">
      <c r="A24" s="42"/>
      <c r="B24" s="135" t="s">
        <v>542</v>
      </c>
      <c r="C24" s="51" t="s">
        <v>516</v>
      </c>
      <c r="D24" s="74">
        <f>(0.15+0.15)*1.912*6</f>
        <v>3.4416000000000002</v>
      </c>
      <c r="E24" s="72"/>
      <c r="F24" s="74"/>
      <c r="G24" s="136"/>
      <c r="H24" s="136"/>
      <c r="I24" s="136"/>
      <c r="J24" s="72"/>
    </row>
    <row r="25" spans="1:10">
      <c r="A25" s="44"/>
      <c r="B25" s="242" t="s">
        <v>10</v>
      </c>
      <c r="C25" s="242"/>
      <c r="D25" s="242"/>
      <c r="E25" s="242"/>
      <c r="F25" s="242"/>
      <c r="G25" s="243"/>
      <c r="H25" s="75">
        <f>G3+H3+I3+H8+I8+G12+H12+I12+F16+F18+F20</f>
        <v>172.95604040000001</v>
      </c>
      <c r="I25" s="59"/>
      <c r="J25" s="67"/>
    </row>
    <row r="27" spans="1:10">
      <c r="B27" s="78"/>
      <c r="C27" s="79"/>
      <c r="D27" s="80"/>
      <c r="E27" s="77"/>
      <c r="F27" s="77">
        <v>749.89</v>
      </c>
    </row>
    <row r="28" spans="1:10">
      <c r="E28" s="61" t="s">
        <v>550</v>
      </c>
      <c r="F28" s="115">
        <f>C29+C35+C41</f>
        <v>833.21139999999991</v>
      </c>
    </row>
    <row r="29" spans="1:10">
      <c r="C29" s="139">
        <v>274.63959999999997</v>
      </c>
      <c r="E29" s="61" t="s">
        <v>548</v>
      </c>
      <c r="F29" s="61">
        <f>декабрь!F19+февраль!G30+март1!G42+март2!G20+апрель1!G26</f>
        <v>673.93319359999998</v>
      </c>
    </row>
    <row r="30" spans="1:10">
      <c r="B30" s="53" t="s">
        <v>544</v>
      </c>
      <c r="C30" s="138">
        <v>162.6054</v>
      </c>
      <c r="E30" s="61" t="s">
        <v>549</v>
      </c>
      <c r="F30" s="61">
        <f>F28-F29</f>
        <v>159.27820639999993</v>
      </c>
    </row>
    <row r="31" spans="1:10">
      <c r="B31" s="53" t="s">
        <v>545</v>
      </c>
      <c r="C31" s="82">
        <v>13.173</v>
      </c>
      <c r="F31" s="141" t="s">
        <v>553</v>
      </c>
      <c r="G31" s="123" t="s">
        <v>20</v>
      </c>
      <c r="H31" s="122">
        <f>G4+H4+I4+H9+I9+H10+I10+G13+H13+I13+G14+H14+I14</f>
        <v>36.205785199999994</v>
      </c>
    </row>
    <row r="32" spans="1:10" s="61" customFormat="1">
      <c r="A32" s="47"/>
      <c r="B32" s="53" t="s">
        <v>499</v>
      </c>
      <c r="C32" s="88">
        <v>22.033999999999999</v>
      </c>
      <c r="F32" s="61" t="s">
        <v>554</v>
      </c>
      <c r="G32" s="123" t="s">
        <v>21</v>
      </c>
      <c r="H32" s="128">
        <f>G5+H5+I5</f>
        <v>24.693084000000002</v>
      </c>
      <c r="I32" s="68"/>
      <c r="J32" s="68"/>
    </row>
    <row r="33" spans="1:10" s="61" customFormat="1">
      <c r="A33" s="47"/>
      <c r="B33" s="53" t="s">
        <v>41</v>
      </c>
      <c r="C33" s="61">
        <f>C29-C30-C31-C32</f>
        <v>76.827199999999976</v>
      </c>
      <c r="G33" s="123" t="s">
        <v>22</v>
      </c>
      <c r="H33" s="130">
        <f>G6+H6+I6</f>
        <v>29.776780800000001</v>
      </c>
      <c r="I33" s="68"/>
      <c r="J33" s="68"/>
    </row>
    <row r="34" spans="1:10" s="61" customFormat="1">
      <c r="A34" s="47"/>
      <c r="B34" s="53"/>
      <c r="G34" s="124" t="s">
        <v>497</v>
      </c>
      <c r="H34" s="131">
        <f>F18</f>
        <v>9.5063904000000008</v>
      </c>
      <c r="I34" s="68"/>
      <c r="J34" s="68"/>
    </row>
    <row r="35" spans="1:10" s="61" customFormat="1">
      <c r="A35" s="47"/>
      <c r="B35" s="53"/>
      <c r="C35" s="140">
        <v>440.14449999999999</v>
      </c>
      <c r="G35" s="87" t="s">
        <v>555</v>
      </c>
      <c r="H35" s="68">
        <v>56.16</v>
      </c>
      <c r="I35" s="68"/>
      <c r="J35" s="68"/>
    </row>
    <row r="36" spans="1:10" s="61" customFormat="1">
      <c r="A36" s="47"/>
      <c r="B36" s="53" t="s">
        <v>551</v>
      </c>
      <c r="C36" s="47">
        <v>348.24419999999998</v>
      </c>
      <c r="D36" s="138"/>
      <c r="E36" s="138">
        <f>10.987/0.9/1.04</f>
        <v>11.738247863247864</v>
      </c>
      <c r="G36" s="125" t="s">
        <v>499</v>
      </c>
      <c r="H36" s="115" t="e">
        <f>#REF!</f>
        <v>#REF!</v>
      </c>
      <c r="I36" s="68"/>
      <c r="J36" s="68"/>
    </row>
    <row r="37" spans="1:10" s="61" customFormat="1">
      <c r="A37" s="47"/>
      <c r="B37" s="53" t="s">
        <v>546</v>
      </c>
      <c r="C37" s="47">
        <v>38.259</v>
      </c>
      <c r="D37" s="82"/>
      <c r="G37" s="125" t="s">
        <v>517</v>
      </c>
      <c r="H37" s="115">
        <f>D22</f>
        <v>0.30440880000000003</v>
      </c>
      <c r="I37" s="68"/>
      <c r="J37" s="68"/>
    </row>
    <row r="38" spans="1:10">
      <c r="B38" s="53" t="s">
        <v>499</v>
      </c>
      <c r="C38" s="47">
        <v>0</v>
      </c>
      <c r="G38" s="125" t="s">
        <v>518</v>
      </c>
      <c r="H38" s="82">
        <f>H37*12</f>
        <v>3.6529056000000004</v>
      </c>
    </row>
    <row r="39" spans="1:10">
      <c r="B39" s="53" t="s">
        <v>41</v>
      </c>
      <c r="C39" s="47">
        <f>C35-C36-C37-C38</f>
        <v>53.641300000000015</v>
      </c>
      <c r="G39" s="125"/>
      <c r="H39" s="82"/>
    </row>
    <row r="40" spans="1:10">
      <c r="G40" s="125"/>
      <c r="H40" s="82"/>
    </row>
    <row r="41" spans="1:10">
      <c r="C41" s="140">
        <v>118.4273</v>
      </c>
      <c r="G41" s="125"/>
      <c r="H41" s="82"/>
    </row>
    <row r="42" spans="1:10">
      <c r="B42" s="53" t="s">
        <v>552</v>
      </c>
      <c r="C42" s="47">
        <v>105.14790000000001</v>
      </c>
      <c r="G42" s="125"/>
      <c r="H42" s="82"/>
    </row>
    <row r="43" spans="1:10">
      <c r="B43" s="53" t="s">
        <v>547</v>
      </c>
      <c r="C43" s="47">
        <v>10.1564</v>
      </c>
      <c r="G43" s="125"/>
      <c r="H43" s="82"/>
    </row>
    <row r="44" spans="1:10">
      <c r="B44" s="53" t="s">
        <v>499</v>
      </c>
      <c r="C44" s="47">
        <v>0</v>
      </c>
    </row>
    <row r="45" spans="1:10" s="61" customFormat="1">
      <c r="A45" s="47"/>
      <c r="B45" s="53" t="s">
        <v>41</v>
      </c>
      <c r="C45" s="47">
        <f>C41-C42-C43-C44</f>
        <v>3.1229999999999958</v>
      </c>
      <c r="I45" s="68"/>
      <c r="J45" s="68"/>
    </row>
    <row r="46" spans="1:10" s="61" customFormat="1">
      <c r="A46" s="47"/>
      <c r="B46" s="53"/>
      <c r="C46" s="47"/>
      <c r="G46" s="77"/>
      <c r="I46" s="68"/>
      <c r="J46" s="68"/>
    </row>
    <row r="47" spans="1:10" s="61" customFormat="1" ht="14.4">
      <c r="A47" s="47"/>
      <c r="B47" s="53"/>
      <c r="C47" s="47"/>
      <c r="G47" s="118"/>
      <c r="I47" s="68"/>
      <c r="J47" s="68"/>
    </row>
    <row r="48" spans="1:10" ht="14.4">
      <c r="B48" s="87"/>
      <c r="C48" s="118"/>
      <c r="F48" s="87"/>
      <c r="G48" s="118"/>
    </row>
    <row r="49" spans="1:10" s="61" customFormat="1" ht="14.4">
      <c r="A49" s="47"/>
      <c r="B49" s="53"/>
      <c r="C49" s="88"/>
      <c r="F49" s="87"/>
      <c r="G49" s="118"/>
      <c r="I49" s="68"/>
      <c r="J49" s="68"/>
    </row>
    <row r="50" spans="1:10" s="61" customFormat="1" ht="14.4">
      <c r="A50" s="47"/>
      <c r="B50" s="53"/>
      <c r="C50" s="88"/>
      <c r="F50" s="87"/>
      <c r="G50" s="118"/>
      <c r="I50" s="68"/>
      <c r="J50" s="68"/>
    </row>
    <row r="51" spans="1:10" s="61" customFormat="1" ht="14.4">
      <c r="A51" s="47"/>
      <c r="B51" s="53"/>
      <c r="C51" s="88"/>
      <c r="F51" s="87"/>
      <c r="G51" s="118"/>
      <c r="I51" s="68"/>
      <c r="J51" s="68"/>
    </row>
    <row r="52" spans="1:10" s="61" customFormat="1" ht="14.4">
      <c r="A52" s="47"/>
      <c r="B52" s="53"/>
      <c r="C52" s="88"/>
      <c r="F52" s="87"/>
      <c r="G52" s="118"/>
      <c r="I52" s="68"/>
      <c r="J52" s="68"/>
    </row>
    <row r="53" spans="1:10" s="61" customFormat="1" ht="14.4">
      <c r="A53" s="47"/>
      <c r="B53" s="53"/>
      <c r="C53" s="88"/>
      <c r="F53" s="87"/>
      <c r="G53" s="118"/>
      <c r="I53" s="68"/>
      <c r="J53" s="68"/>
    </row>
    <row r="54" spans="1:10" s="61" customFormat="1" ht="14.4">
      <c r="A54" s="47"/>
      <c r="B54" s="53"/>
      <c r="C54" s="88"/>
      <c r="F54" s="87"/>
      <c r="G54" s="118"/>
      <c r="I54" s="68"/>
      <c r="J54" s="68"/>
    </row>
    <row r="55" spans="1:10" s="61" customFormat="1" ht="14.4">
      <c r="A55" s="47"/>
      <c r="B55" s="53"/>
      <c r="C55" s="88"/>
      <c r="F55" s="87"/>
      <c r="G55" s="118"/>
      <c r="I55" s="68"/>
      <c r="J55" s="68"/>
    </row>
    <row r="56" spans="1:10" s="61" customFormat="1" ht="14.4">
      <c r="A56" s="47"/>
      <c r="B56" s="53"/>
      <c r="C56" s="108"/>
      <c r="F56" s="87"/>
      <c r="G56" s="118"/>
      <c r="I56" s="68"/>
      <c r="J56" s="68"/>
    </row>
    <row r="58" spans="1:10" ht="14.4">
      <c r="F58" s="87"/>
      <c r="G58" s="129"/>
    </row>
    <row r="65" spans="2:6">
      <c r="B65" s="47"/>
      <c r="D65" s="47"/>
      <c r="E65" s="47"/>
      <c r="F65" s="47"/>
    </row>
    <row r="66" spans="2:6">
      <c r="B66" s="47"/>
      <c r="D66" s="47"/>
      <c r="E66" s="47"/>
      <c r="F66" s="47"/>
    </row>
    <row r="68" spans="2:6">
      <c r="B68" s="47"/>
      <c r="D68" s="47"/>
      <c r="E68" s="47"/>
      <c r="F68" s="47"/>
    </row>
    <row r="69" spans="2:6">
      <c r="B69" s="47"/>
      <c r="D69" s="47"/>
      <c r="E69" s="47"/>
      <c r="F69" s="47"/>
    </row>
    <row r="70" spans="2:6">
      <c r="B70" s="47"/>
      <c r="D70" s="47"/>
      <c r="E70" s="47"/>
      <c r="F70" s="47"/>
    </row>
    <row r="71" spans="2:6">
      <c r="B71" s="47"/>
      <c r="D71" s="47"/>
      <c r="E71" s="47"/>
      <c r="F71" s="47"/>
    </row>
    <row r="72" spans="2:6">
      <c r="B72" s="47"/>
      <c r="D72" s="47"/>
      <c r="E72" s="47"/>
      <c r="F72" s="47"/>
    </row>
  </sheetData>
  <mergeCells count="2">
    <mergeCell ref="B1:C1"/>
    <mergeCell ref="B25:G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E3A4-D554-42EE-8738-500EBBD23C2C}">
  <dimension ref="A1:J68"/>
  <sheetViews>
    <sheetView workbookViewId="0">
      <selection activeCell="F12" sqref="F12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6" width="16.296875" style="61" customWidth="1"/>
    <col min="7" max="7" width="20.296875" style="61" customWidth="1"/>
    <col min="8" max="8" width="17.8984375" style="61" customWidth="1"/>
    <col min="9" max="10" width="17.8984375" style="68" customWidth="1"/>
    <col min="11" max="16384" width="8.8984375" style="47"/>
  </cols>
  <sheetData>
    <row r="1" spans="1:10">
      <c r="A1" s="46"/>
      <c r="B1" s="240" t="s">
        <v>40</v>
      </c>
      <c r="C1" s="241"/>
      <c r="D1" s="54"/>
      <c r="E1" s="55"/>
      <c r="F1" s="55"/>
      <c r="G1" s="55"/>
      <c r="H1" s="55"/>
      <c r="I1" s="65"/>
      <c r="J1" s="65"/>
    </row>
    <row r="2" spans="1:10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6" t="s">
        <v>543</v>
      </c>
      <c r="G2" s="57" t="s">
        <v>9</v>
      </c>
      <c r="H2" s="57" t="s">
        <v>11</v>
      </c>
      <c r="I2" s="57" t="s">
        <v>49</v>
      </c>
      <c r="J2" s="57" t="s">
        <v>13</v>
      </c>
    </row>
    <row r="3" spans="1:10">
      <c r="A3" s="42"/>
      <c r="B3" s="50" t="s">
        <v>558</v>
      </c>
      <c r="C3" s="51" t="s">
        <v>5</v>
      </c>
      <c r="D3" s="72">
        <f>SUM(D4:D6)</f>
        <v>110.85560000000001</v>
      </c>
      <c r="E3" s="72">
        <f>SUM(E4:E6)</f>
        <v>115.28982400000001</v>
      </c>
      <c r="F3" s="72"/>
      <c r="G3" s="70">
        <f>SUM(G4:G6)</f>
        <v>40.351438399999999</v>
      </c>
      <c r="H3" s="70">
        <f>SUM(H4:H6)</f>
        <v>34.586947199999997</v>
      </c>
      <c r="I3" s="70">
        <f>SUM(I4:I6)</f>
        <v>28.822456000000003</v>
      </c>
      <c r="J3" s="69"/>
    </row>
    <row r="4" spans="1:10">
      <c r="A4" s="42"/>
      <c r="B4" s="43" t="s">
        <v>20</v>
      </c>
      <c r="C4" s="42" t="s">
        <v>5</v>
      </c>
      <c r="D4" s="74">
        <f>14.1275+5.2826</f>
        <v>19.4101</v>
      </c>
      <c r="E4" s="74">
        <f>D4*1.04</f>
        <v>20.186503999999999</v>
      </c>
      <c r="F4" s="74"/>
      <c r="G4" s="58">
        <f>E4*0.35</f>
        <v>7.0652763999999992</v>
      </c>
      <c r="H4" s="58">
        <f>E4*0.3</f>
        <v>6.0559512</v>
      </c>
      <c r="I4" s="73">
        <f>E4*0.25</f>
        <v>5.0466259999999998</v>
      </c>
      <c r="J4" s="73"/>
    </row>
    <row r="5" spans="1:10">
      <c r="A5" s="42"/>
      <c r="B5" s="43" t="s">
        <v>21</v>
      </c>
      <c r="C5" s="42" t="s">
        <v>5</v>
      </c>
      <c r="D5" s="74">
        <f>30.1581+11.2848</f>
        <v>41.442900000000002</v>
      </c>
      <c r="E5" s="74">
        <f>D5*1.04</f>
        <v>43.100616000000002</v>
      </c>
      <c r="F5" s="74"/>
      <c r="G5" s="58">
        <f>E5*0.35</f>
        <v>15.0852156</v>
      </c>
      <c r="H5" s="58">
        <f>E5*0.3</f>
        <v>12.930184800000001</v>
      </c>
      <c r="I5" s="73">
        <f>E5*0.25</f>
        <v>10.775154000000001</v>
      </c>
      <c r="J5" s="73"/>
    </row>
    <row r="6" spans="1:10">
      <c r="A6" s="42"/>
      <c r="B6" s="43" t="s">
        <v>22</v>
      </c>
      <c r="C6" s="42" t="s">
        <v>5</v>
      </c>
      <c r="D6" s="74">
        <f>36.2142+13.7884</f>
        <v>50.002600000000001</v>
      </c>
      <c r="E6" s="74">
        <f>D6*1.04</f>
        <v>52.002704000000001</v>
      </c>
      <c r="F6" s="74"/>
      <c r="G6" s="58">
        <f>E6*0.35</f>
        <v>18.200946399999999</v>
      </c>
      <c r="H6" s="58">
        <f>E6*0.3</f>
        <v>15.600811199999999</v>
      </c>
      <c r="I6" s="73">
        <f t="shared" ref="I6" si="0">E6*0.25</f>
        <v>13.000676</v>
      </c>
      <c r="J6" s="73"/>
    </row>
    <row r="7" spans="1:10">
      <c r="A7" s="42"/>
      <c r="B7" s="43"/>
      <c r="C7" s="42"/>
      <c r="D7" s="74"/>
      <c r="E7" s="74"/>
      <c r="F7" s="74"/>
      <c r="G7" s="58"/>
      <c r="H7" s="58"/>
      <c r="I7" s="73"/>
      <c r="J7" s="73"/>
    </row>
    <row r="8" spans="1:10">
      <c r="A8" s="42"/>
      <c r="B8" s="50" t="s">
        <v>575</v>
      </c>
      <c r="C8" s="51" t="s">
        <v>5</v>
      </c>
      <c r="D8" s="72">
        <f>SUM(D9:D10)</f>
        <v>11.893999999999998</v>
      </c>
      <c r="E8" s="72">
        <f>SUM(E9:E10)</f>
        <v>12.369759999999999</v>
      </c>
      <c r="F8" s="72"/>
      <c r="G8" s="70">
        <f>SUM(G9:G10)</f>
        <v>4.3294160000000002</v>
      </c>
      <c r="H8" s="70">
        <f>SUM(H9:H10)</f>
        <v>3.710928</v>
      </c>
      <c r="I8" s="70">
        <f>SUM(I9:I10)</f>
        <v>3.0924399999999999</v>
      </c>
      <c r="J8" s="59"/>
    </row>
    <row r="9" spans="1:10">
      <c r="A9" s="42"/>
      <c r="B9" s="43" t="s">
        <v>20</v>
      </c>
      <c r="C9" s="42" t="s">
        <v>5</v>
      </c>
      <c r="D9" s="74">
        <f>7.1288+2.3808</f>
        <v>9.5095999999999989</v>
      </c>
      <c r="E9" s="74">
        <f>D9*1.04</f>
        <v>9.8899840000000001</v>
      </c>
      <c r="F9" s="74"/>
      <c r="G9" s="58">
        <f>E9*0.35</f>
        <v>3.4614943999999999</v>
      </c>
      <c r="H9" s="58">
        <f>E9*0.3</f>
        <v>2.9669951999999999</v>
      </c>
      <c r="I9" s="73">
        <f>E9*0.25</f>
        <v>2.472496</v>
      </c>
      <c r="J9" s="59"/>
    </row>
    <row r="10" spans="1:10">
      <c r="A10" s="42"/>
      <c r="B10" s="43" t="s">
        <v>44</v>
      </c>
      <c r="C10" s="42" t="s">
        <v>5</v>
      </c>
      <c r="D10" s="74">
        <f>1.4392+0.9452</f>
        <v>2.3844000000000003</v>
      </c>
      <c r="E10" s="74">
        <f>D10*1.04</f>
        <v>2.4797760000000002</v>
      </c>
      <c r="F10" s="74"/>
      <c r="G10" s="58">
        <f>E10*0.35</f>
        <v>0.86792160000000007</v>
      </c>
      <c r="H10" s="58">
        <f>E10*0.3</f>
        <v>0.74393280000000006</v>
      </c>
      <c r="I10" s="73">
        <f>E10*0.25</f>
        <v>0.61994400000000005</v>
      </c>
      <c r="J10" s="59"/>
    </row>
    <row r="11" spans="1:10">
      <c r="A11" s="42"/>
      <c r="B11" s="50"/>
      <c r="C11" s="51"/>
      <c r="D11" s="72"/>
      <c r="E11" s="72"/>
      <c r="F11" s="72"/>
      <c r="G11" s="72"/>
      <c r="H11" s="72"/>
      <c r="I11" s="72"/>
      <c r="J11" s="59"/>
    </row>
    <row r="12" spans="1:10">
      <c r="A12" s="42"/>
      <c r="B12" s="50" t="s">
        <v>512</v>
      </c>
      <c r="C12" s="51" t="s">
        <v>5</v>
      </c>
      <c r="D12" s="72">
        <f>34.5302-25.884</f>
        <v>8.6462000000000003</v>
      </c>
      <c r="E12" s="72">
        <f>D12*1.04</f>
        <v>8.9920480000000005</v>
      </c>
      <c r="F12" s="70">
        <f>E12*0.9</f>
        <v>8.0928432000000008</v>
      </c>
      <c r="G12" s="72"/>
      <c r="H12" s="72"/>
      <c r="I12" s="72"/>
      <c r="J12" s="59"/>
    </row>
    <row r="13" spans="1:10">
      <c r="A13" s="42"/>
      <c r="B13" s="43"/>
      <c r="C13" s="42"/>
      <c r="D13" s="74"/>
      <c r="E13" s="74"/>
      <c r="F13" s="74"/>
      <c r="G13" s="72"/>
      <c r="H13" s="72"/>
      <c r="I13" s="72"/>
      <c r="J13" s="59"/>
    </row>
    <row r="14" spans="1:10">
      <c r="A14" s="42"/>
      <c r="B14" s="112" t="s">
        <v>576</v>
      </c>
      <c r="C14" s="51" t="s">
        <v>5</v>
      </c>
      <c r="D14" s="72">
        <f>8.4888+2.8296</f>
        <v>11.3184</v>
      </c>
      <c r="E14" s="72">
        <f>D14*1.04</f>
        <v>11.771136</v>
      </c>
      <c r="F14" s="70">
        <f>E14*0.9</f>
        <v>10.5940224</v>
      </c>
      <c r="G14" s="72"/>
      <c r="H14" s="72"/>
      <c r="I14" s="72"/>
      <c r="J14" s="74"/>
    </row>
    <row r="15" spans="1:10">
      <c r="A15" s="42"/>
      <c r="B15" s="74"/>
      <c r="C15" s="74"/>
      <c r="D15" s="74"/>
      <c r="E15" s="74"/>
      <c r="F15" s="74"/>
      <c r="G15" s="72"/>
      <c r="H15" s="72"/>
      <c r="I15" s="72"/>
      <c r="J15" s="74"/>
    </row>
    <row r="16" spans="1:10">
      <c r="A16" s="42"/>
      <c r="B16" s="112" t="s">
        <v>378</v>
      </c>
      <c r="C16" s="51" t="s">
        <v>5</v>
      </c>
      <c r="D16" s="69">
        <f>F27</f>
        <v>41.844799999999964</v>
      </c>
      <c r="E16" s="72">
        <f>D16*1.04</f>
        <v>43.518591999999963</v>
      </c>
      <c r="F16" s="70">
        <f>E16*0.9</f>
        <v>39.16673279999997</v>
      </c>
      <c r="G16" s="72"/>
      <c r="H16" s="72"/>
      <c r="I16" s="72"/>
      <c r="J16" s="72"/>
    </row>
    <row r="17" spans="1:10">
      <c r="A17" s="42"/>
      <c r="B17" s="112"/>
      <c r="C17" s="51"/>
      <c r="D17" s="72"/>
      <c r="E17" s="72"/>
      <c r="F17" s="72"/>
      <c r="G17" s="136"/>
      <c r="H17" s="136"/>
      <c r="I17" s="136"/>
      <c r="J17" s="72"/>
    </row>
    <row r="18" spans="1:10">
      <c r="A18" s="42"/>
      <c r="B18" s="112" t="s">
        <v>513</v>
      </c>
      <c r="C18" s="51" t="s">
        <v>516</v>
      </c>
      <c r="D18" s="70">
        <f>SUM(D19:D20)/100</f>
        <v>0.16235720000000001</v>
      </c>
      <c r="E18" s="72"/>
      <c r="F18" s="72"/>
      <c r="G18" s="136"/>
      <c r="H18" s="136"/>
      <c r="I18" s="136"/>
      <c r="J18" s="72"/>
    </row>
    <row r="19" spans="1:10">
      <c r="A19" s="42"/>
      <c r="B19" s="135" t="s">
        <v>577</v>
      </c>
      <c r="C19" s="51" t="s">
        <v>516</v>
      </c>
      <c r="D19" s="74">
        <f>(((0.187+0.1)*3.08*7)+((0.1+0.1)*3.08*7))</f>
        <v>10.499720000000002</v>
      </c>
      <c r="E19" s="72"/>
      <c r="F19" s="74"/>
      <c r="G19" s="136"/>
      <c r="H19" s="136"/>
      <c r="I19" s="136"/>
      <c r="J19" s="72"/>
    </row>
    <row r="20" spans="1:10">
      <c r="A20" s="42"/>
      <c r="B20" s="135" t="s">
        <v>578</v>
      </c>
      <c r="C20" s="51" t="s">
        <v>516</v>
      </c>
      <c r="D20" s="74">
        <f>(0.15+0.15)*1.912*10</f>
        <v>5.7359999999999998</v>
      </c>
      <c r="E20" s="72"/>
      <c r="F20" s="74"/>
      <c r="G20" s="136"/>
      <c r="H20" s="136"/>
      <c r="I20" s="136"/>
      <c r="J20" s="72"/>
    </row>
    <row r="21" spans="1:10">
      <c r="A21" s="44"/>
      <c r="B21" s="242" t="s">
        <v>10</v>
      </c>
      <c r="C21" s="242"/>
      <c r="D21" s="242"/>
      <c r="E21" s="242"/>
      <c r="F21" s="242"/>
      <c r="G21" s="243"/>
      <c r="H21" s="75">
        <f>G3+H3+I3+G8+H8+I8+F12+F14+F16</f>
        <v>172.74722399999996</v>
      </c>
      <c r="I21" s="59"/>
      <c r="J21" s="67"/>
    </row>
    <row r="23" spans="1:10">
      <c r="B23" s="78"/>
      <c r="C23" s="79"/>
      <c r="D23" s="80"/>
      <c r="E23" s="77"/>
      <c r="F23" s="77"/>
    </row>
    <row r="24" spans="1:10">
      <c r="E24" s="61" t="s">
        <v>550</v>
      </c>
      <c r="F24" s="115">
        <v>1050</v>
      </c>
    </row>
    <row r="25" spans="1:10">
      <c r="C25" s="139"/>
      <c r="E25" s="61" t="s">
        <v>548</v>
      </c>
      <c r="F25" s="82">
        <v>865.44100000000003</v>
      </c>
    </row>
    <row r="26" spans="1:10">
      <c r="C26" s="138"/>
      <c r="E26" s="61" t="s">
        <v>549</v>
      </c>
      <c r="F26" s="61">
        <f>F24-F25</f>
        <v>184.55899999999997</v>
      </c>
    </row>
    <row r="27" spans="1:10">
      <c r="C27" s="82"/>
      <c r="F27" s="61">
        <f>F26-D3-D8-D12-D14</f>
        <v>41.844799999999964</v>
      </c>
      <c r="G27" s="123" t="s">
        <v>20</v>
      </c>
      <c r="H27" s="128">
        <f>G4+H4+I4+G9+G10+H9+H10+I9+I10</f>
        <v>29.300637599999998</v>
      </c>
    </row>
    <row r="28" spans="1:10" s="61" customFormat="1">
      <c r="A28" s="47"/>
      <c r="B28" s="53"/>
      <c r="C28" s="88"/>
      <c r="G28" s="123" t="s">
        <v>21</v>
      </c>
      <c r="H28" s="128">
        <f>G5+H5+I5</f>
        <v>38.790554400000005</v>
      </c>
      <c r="I28" s="68"/>
      <c r="J28" s="68"/>
    </row>
    <row r="29" spans="1:10" s="61" customFormat="1">
      <c r="A29" s="47"/>
      <c r="B29" s="53"/>
      <c r="G29" s="123" t="s">
        <v>22</v>
      </c>
      <c r="H29" s="130">
        <f>G6+H6+I6</f>
        <v>46.802433600000001</v>
      </c>
      <c r="I29" s="68"/>
      <c r="J29" s="68"/>
    </row>
    <row r="30" spans="1:10" s="61" customFormat="1">
      <c r="A30" s="47"/>
      <c r="B30" s="53"/>
      <c r="G30" s="124" t="s">
        <v>497</v>
      </c>
      <c r="H30" s="131">
        <f>F14</f>
        <v>10.5940224</v>
      </c>
      <c r="I30" s="68"/>
      <c r="J30" s="68"/>
    </row>
    <row r="31" spans="1:10" s="61" customFormat="1">
      <c r="A31" s="47"/>
      <c r="B31" s="53"/>
      <c r="C31" s="140"/>
      <c r="G31" s="87" t="s">
        <v>555</v>
      </c>
      <c r="H31" s="142">
        <f>F16</f>
        <v>39.16673279999997</v>
      </c>
      <c r="I31" s="68"/>
      <c r="J31" s="68"/>
    </row>
    <row r="32" spans="1:10" s="61" customFormat="1">
      <c r="A32" s="47"/>
      <c r="B32" s="53"/>
      <c r="C32" s="47"/>
      <c r="D32" s="138"/>
      <c r="G32" s="125" t="s">
        <v>499</v>
      </c>
      <c r="H32" s="115">
        <f>F12</f>
        <v>8.0928432000000008</v>
      </c>
      <c r="I32" s="68"/>
      <c r="J32" s="68"/>
    </row>
    <row r="33" spans="1:10" s="61" customFormat="1">
      <c r="A33" s="47"/>
      <c r="B33" s="53"/>
      <c r="C33" s="47"/>
      <c r="D33" s="82"/>
      <c r="G33" s="125" t="s">
        <v>517</v>
      </c>
      <c r="H33" s="82">
        <f>D18</f>
        <v>0.16235720000000001</v>
      </c>
      <c r="I33" s="68"/>
      <c r="J33" s="68"/>
    </row>
    <row r="34" spans="1:10">
      <c r="G34" s="125" t="s">
        <v>518</v>
      </c>
      <c r="H34" s="82">
        <f>H33*12</f>
        <v>1.9482864000000002</v>
      </c>
    </row>
    <row r="35" spans="1:10">
      <c r="G35" s="125"/>
      <c r="H35" s="82"/>
    </row>
    <row r="36" spans="1:10">
      <c r="G36" s="125"/>
      <c r="H36" s="82"/>
    </row>
    <row r="37" spans="1:10">
      <c r="C37" s="140"/>
      <c r="G37" s="125"/>
      <c r="H37" s="82"/>
    </row>
    <row r="38" spans="1:10">
      <c r="G38" s="125"/>
      <c r="H38" s="82"/>
    </row>
    <row r="39" spans="1:10">
      <c r="G39" s="125"/>
      <c r="H39" s="82"/>
    </row>
    <row r="41" spans="1:10" s="61" customFormat="1">
      <c r="A41" s="47"/>
      <c r="B41" s="53"/>
      <c r="C41" s="47"/>
      <c r="I41" s="68"/>
      <c r="J41" s="68"/>
    </row>
    <row r="42" spans="1:10" s="61" customFormat="1">
      <c r="A42" s="47"/>
      <c r="B42" s="53"/>
      <c r="C42" s="47"/>
      <c r="G42" s="77"/>
      <c r="I42" s="68"/>
      <c r="J42" s="68"/>
    </row>
    <row r="43" spans="1:10" s="61" customFormat="1" ht="14.4">
      <c r="A43" s="47"/>
      <c r="B43" s="53"/>
      <c r="C43" s="47"/>
      <c r="G43" s="118"/>
      <c r="I43" s="68"/>
      <c r="J43" s="68"/>
    </row>
    <row r="44" spans="1:10" ht="14.4">
      <c r="B44" s="87"/>
      <c r="C44" s="118"/>
      <c r="F44" s="87"/>
      <c r="G44" s="118"/>
    </row>
    <row r="45" spans="1:10" s="61" customFormat="1" ht="14.4">
      <c r="A45" s="47"/>
      <c r="B45" s="53"/>
      <c r="C45" s="88"/>
      <c r="F45" s="87"/>
      <c r="G45" s="118"/>
      <c r="I45" s="68"/>
      <c r="J45" s="68"/>
    </row>
    <row r="46" spans="1:10" s="61" customFormat="1" ht="14.4">
      <c r="A46" s="47"/>
      <c r="B46" s="53"/>
      <c r="C46" s="88"/>
      <c r="F46" s="87"/>
      <c r="G46" s="118"/>
      <c r="I46" s="68"/>
      <c r="J46" s="68"/>
    </row>
    <row r="47" spans="1:10" s="61" customFormat="1" ht="14.4">
      <c r="A47" s="47"/>
      <c r="B47" s="53"/>
      <c r="C47" s="88"/>
      <c r="F47" s="87"/>
      <c r="G47" s="118"/>
      <c r="I47" s="68"/>
      <c r="J47" s="68"/>
    </row>
    <row r="48" spans="1:10" s="61" customFormat="1" ht="14.4">
      <c r="A48" s="47"/>
      <c r="B48" s="53"/>
      <c r="C48" s="88"/>
      <c r="F48" s="87"/>
      <c r="G48" s="118"/>
      <c r="I48" s="68"/>
      <c r="J48" s="68"/>
    </row>
    <row r="49" spans="1:10" s="61" customFormat="1" ht="14.4">
      <c r="A49" s="47"/>
      <c r="B49" s="53"/>
      <c r="C49" s="88"/>
      <c r="F49" s="87"/>
      <c r="G49" s="118"/>
      <c r="I49" s="68"/>
      <c r="J49" s="68"/>
    </row>
    <row r="50" spans="1:10" s="61" customFormat="1" ht="14.4">
      <c r="A50" s="47"/>
      <c r="B50" s="53"/>
      <c r="C50" s="88"/>
      <c r="F50" s="87"/>
      <c r="G50" s="118"/>
      <c r="I50" s="68"/>
      <c r="J50" s="68"/>
    </row>
    <row r="51" spans="1:10" s="61" customFormat="1" ht="14.4">
      <c r="A51" s="47"/>
      <c r="B51" s="53"/>
      <c r="C51" s="88"/>
      <c r="F51" s="87"/>
      <c r="G51" s="118"/>
      <c r="I51" s="68"/>
      <c r="J51" s="68"/>
    </row>
    <row r="52" spans="1:10" s="61" customFormat="1" ht="14.4">
      <c r="A52" s="47"/>
      <c r="B52" s="53"/>
      <c r="C52" s="108"/>
      <c r="F52" s="87"/>
      <c r="G52" s="118"/>
      <c r="I52" s="68"/>
      <c r="J52" s="68"/>
    </row>
    <row r="54" spans="1:10" ht="14.4">
      <c r="F54" s="87"/>
      <c r="G54" s="129"/>
    </row>
    <row r="61" spans="1:10" s="61" customFormat="1">
      <c r="A61" s="47"/>
      <c r="B61" s="47"/>
      <c r="C61" s="47"/>
      <c r="D61" s="47"/>
      <c r="E61" s="47"/>
      <c r="F61" s="47"/>
      <c r="I61" s="68"/>
      <c r="J61" s="68"/>
    </row>
    <row r="62" spans="1:10" s="61" customFormat="1">
      <c r="A62" s="47"/>
      <c r="B62" s="47"/>
      <c r="C62" s="47"/>
      <c r="D62" s="47"/>
      <c r="E62" s="47"/>
      <c r="F62" s="47"/>
      <c r="I62" s="68"/>
      <c r="J62" s="68"/>
    </row>
    <row r="64" spans="1:10" s="61" customFormat="1">
      <c r="A64" s="47"/>
      <c r="B64" s="47"/>
      <c r="C64" s="47"/>
      <c r="D64" s="47"/>
      <c r="E64" s="47"/>
      <c r="F64" s="47"/>
      <c r="I64" s="68"/>
      <c r="J64" s="68"/>
    </row>
    <row r="65" spans="1:10" s="61" customFormat="1">
      <c r="A65" s="47"/>
      <c r="B65" s="47"/>
      <c r="C65" s="47"/>
      <c r="D65" s="47"/>
      <c r="E65" s="47"/>
      <c r="F65" s="47"/>
      <c r="I65" s="68"/>
      <c r="J65" s="68"/>
    </row>
    <row r="66" spans="1:10" s="61" customFormat="1">
      <c r="A66" s="47"/>
      <c r="B66" s="47"/>
      <c r="C66" s="47"/>
      <c r="D66" s="47"/>
      <c r="E66" s="47"/>
      <c r="F66" s="47"/>
      <c r="I66" s="68"/>
      <c r="J66" s="68"/>
    </row>
    <row r="67" spans="1:10" s="61" customFormat="1">
      <c r="A67" s="47"/>
      <c r="B67" s="47"/>
      <c r="C67" s="47"/>
      <c r="D67" s="47"/>
      <c r="E67" s="47"/>
      <c r="F67" s="47"/>
      <c r="I67" s="68"/>
      <c r="J67" s="68"/>
    </row>
    <row r="68" spans="1:10" s="61" customFormat="1">
      <c r="A68" s="47"/>
      <c r="B68" s="47"/>
      <c r="C68" s="47"/>
      <c r="D68" s="47"/>
      <c r="E68" s="47"/>
      <c r="F68" s="47"/>
      <c r="I68" s="68"/>
      <c r="J68" s="68"/>
    </row>
  </sheetData>
  <mergeCells count="2">
    <mergeCell ref="B1:C1"/>
    <mergeCell ref="B21:G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B4E3-171E-446B-BAF5-2E253910748C}">
  <sheetPr>
    <tabColor theme="0"/>
  </sheetPr>
  <dimension ref="A1:K88"/>
  <sheetViews>
    <sheetView topLeftCell="B1" workbookViewId="0">
      <selection activeCell="K3" sqref="K3:K10"/>
    </sheetView>
  </sheetViews>
  <sheetFormatPr defaultColWidth="8.8984375" defaultRowHeight="13.8"/>
  <cols>
    <col min="1" max="1" width="6.3984375" style="47" customWidth="1"/>
    <col min="2" max="2" width="42.8984375" style="53" customWidth="1"/>
    <col min="3" max="3" width="9.09765625" style="47" customWidth="1"/>
    <col min="4" max="4" width="13" style="61" customWidth="1"/>
    <col min="5" max="6" width="16.296875" style="61" customWidth="1"/>
    <col min="7" max="7" width="20.296875" style="61" customWidth="1"/>
    <col min="8" max="8" width="17.8984375" style="61" customWidth="1"/>
    <col min="9" max="10" width="17.8984375" style="68" customWidth="1"/>
    <col min="11" max="16384" width="8.8984375" style="47"/>
  </cols>
  <sheetData>
    <row r="1" spans="1:11">
      <c r="A1" s="46"/>
      <c r="B1" s="240" t="s">
        <v>40</v>
      </c>
      <c r="C1" s="241"/>
      <c r="D1" s="54"/>
      <c r="E1" s="55"/>
      <c r="F1" s="55"/>
      <c r="G1" s="55"/>
      <c r="H1" s="55"/>
      <c r="I1" s="65"/>
      <c r="J1" s="65"/>
    </row>
    <row r="2" spans="1:11" ht="28.2" customHeight="1">
      <c r="A2" s="48" t="s">
        <v>7</v>
      </c>
      <c r="B2" s="48" t="s">
        <v>6</v>
      </c>
      <c r="C2" s="49" t="s">
        <v>43</v>
      </c>
      <c r="D2" s="56" t="s">
        <v>8</v>
      </c>
      <c r="E2" s="56" t="s">
        <v>42</v>
      </c>
      <c r="F2" s="56" t="s">
        <v>543</v>
      </c>
      <c r="G2" s="57" t="s">
        <v>9</v>
      </c>
      <c r="H2" s="57" t="s">
        <v>11</v>
      </c>
      <c r="I2" s="57" t="s">
        <v>49</v>
      </c>
      <c r="J2" s="57" t="s">
        <v>13</v>
      </c>
    </row>
    <row r="3" spans="1:11">
      <c r="A3" s="42" t="s">
        <v>34</v>
      </c>
      <c r="B3" s="50" t="s">
        <v>579</v>
      </c>
      <c r="C3" s="51" t="s">
        <v>5</v>
      </c>
      <c r="D3" s="62">
        <v>33.770000000000003</v>
      </c>
      <c r="E3" s="72">
        <f>SUM(E4:E6)</f>
        <v>35.123919999999998</v>
      </c>
      <c r="F3" s="69"/>
      <c r="G3" s="69"/>
      <c r="H3" s="69"/>
      <c r="I3" s="69"/>
      <c r="J3" s="70">
        <f>SUM(J4:J6)</f>
        <v>3.5123920000000002</v>
      </c>
      <c r="K3" s="88">
        <f>декабрь!F3+февраль!G3+март1!H3</f>
        <v>31.611527999999996</v>
      </c>
    </row>
    <row r="4" spans="1:11">
      <c r="A4" s="42"/>
      <c r="B4" s="43" t="s">
        <v>20</v>
      </c>
      <c r="C4" s="42" t="s">
        <v>5</v>
      </c>
      <c r="D4" s="63">
        <v>15.231999999999999</v>
      </c>
      <c r="E4" s="74">
        <f>D4*1.04</f>
        <v>15.841279999999999</v>
      </c>
      <c r="F4" s="69"/>
      <c r="G4" s="69"/>
      <c r="H4" s="69"/>
      <c r="I4" s="69"/>
      <c r="J4" s="58">
        <f>E4*0.1</f>
        <v>1.584128</v>
      </c>
    </row>
    <row r="5" spans="1:11">
      <c r="A5" s="42"/>
      <c r="B5" s="43" t="s">
        <v>21</v>
      </c>
      <c r="C5" s="42" t="s">
        <v>5</v>
      </c>
      <c r="D5" s="63">
        <v>8.2089999999999996</v>
      </c>
      <c r="E5" s="74">
        <f>D5*1.04</f>
        <v>8.5373599999999996</v>
      </c>
      <c r="F5" s="69"/>
      <c r="G5" s="69"/>
      <c r="H5" s="69"/>
      <c r="I5" s="69"/>
      <c r="J5" s="58">
        <f>E5*0.1</f>
        <v>0.85373600000000005</v>
      </c>
    </row>
    <row r="6" spans="1:11">
      <c r="A6" s="42"/>
      <c r="B6" s="43" t="s">
        <v>22</v>
      </c>
      <c r="C6" s="42" t="s">
        <v>5</v>
      </c>
      <c r="D6" s="63">
        <v>10.332000000000001</v>
      </c>
      <c r="E6" s="74">
        <f>D6*1.04</f>
        <v>10.745280000000001</v>
      </c>
      <c r="F6" s="69"/>
      <c r="G6" s="69"/>
      <c r="H6" s="69"/>
      <c r="I6" s="69"/>
      <c r="J6" s="58">
        <f>E6*0.1</f>
        <v>1.0745280000000001</v>
      </c>
    </row>
    <row r="7" spans="1:11">
      <c r="A7" s="42"/>
      <c r="B7" s="43"/>
      <c r="C7" s="42"/>
      <c r="D7" s="63"/>
      <c r="E7" s="74"/>
      <c r="F7" s="73"/>
      <c r="G7" s="58"/>
      <c r="H7" s="58"/>
      <c r="I7" s="73"/>
      <c r="J7" s="58"/>
    </row>
    <row r="8" spans="1:11">
      <c r="A8" s="42" t="s">
        <v>35</v>
      </c>
      <c r="B8" s="50" t="s">
        <v>580</v>
      </c>
      <c r="C8" s="51" t="s">
        <v>5</v>
      </c>
      <c r="D8" s="111">
        <f>SUM(D9:D11)</f>
        <v>100.6558</v>
      </c>
      <c r="E8" s="72">
        <f>SUM(E9:E11)</f>
        <v>104.68203200000001</v>
      </c>
      <c r="F8" s="73"/>
      <c r="G8" s="58"/>
      <c r="H8" s="69"/>
      <c r="I8" s="69"/>
      <c r="J8" s="70">
        <f>SUM(J9:J11)</f>
        <v>10.468203200000001</v>
      </c>
      <c r="K8" s="47">
        <f>декабрь!F8+февраль!G8+февраль!F13+март1!H8+март1!F13+март1!G13+март1!H13+март2!F3+март2!G3+март2!H8+апрель1!F3+апрель1!G3+апрель1!H3+апрель1!H8+апрель2!G3+апрель2!H3+апрель2!I3+апрель3!G3+апрель3!H3+апрель3!I3</f>
        <v>527.36966840000002</v>
      </c>
    </row>
    <row r="9" spans="1:11">
      <c r="A9" s="42"/>
      <c r="B9" s="43" t="s">
        <v>20</v>
      </c>
      <c r="C9" s="42" t="s">
        <v>5</v>
      </c>
      <c r="D9" s="82">
        <v>17.671399999999998</v>
      </c>
      <c r="E9" s="74">
        <f>D9*1.04</f>
        <v>18.378256</v>
      </c>
      <c r="F9" s="73"/>
      <c r="G9" s="58"/>
      <c r="H9" s="73"/>
      <c r="I9" s="73"/>
      <c r="J9" s="58">
        <f>E9*0.1</f>
        <v>1.8378256000000002</v>
      </c>
    </row>
    <row r="10" spans="1:11">
      <c r="A10" s="42"/>
      <c r="B10" s="43" t="s">
        <v>21</v>
      </c>
      <c r="C10" s="42" t="s">
        <v>5</v>
      </c>
      <c r="D10" s="74">
        <v>37.718499999999999</v>
      </c>
      <c r="E10" s="74">
        <f t="shared" ref="E10:E11" si="0">D10*1.04</f>
        <v>39.227240000000002</v>
      </c>
      <c r="F10" s="73"/>
      <c r="G10" s="58"/>
      <c r="H10" s="73"/>
      <c r="I10" s="73"/>
      <c r="J10" s="58">
        <f>E10*0.1</f>
        <v>3.9227240000000005</v>
      </c>
    </row>
    <row r="11" spans="1:11">
      <c r="A11" s="42"/>
      <c r="B11" s="43" t="s">
        <v>22</v>
      </c>
      <c r="C11" s="42" t="s">
        <v>5</v>
      </c>
      <c r="D11" s="74">
        <v>45.265900000000002</v>
      </c>
      <c r="E11" s="74">
        <f t="shared" si="0"/>
        <v>47.076536000000004</v>
      </c>
      <c r="F11" s="73"/>
      <c r="G11" s="58"/>
      <c r="H11" s="73"/>
      <c r="I11" s="73"/>
      <c r="J11" s="58">
        <f>E11*0.1</f>
        <v>4.7076536000000004</v>
      </c>
    </row>
    <row r="12" spans="1:11">
      <c r="A12" s="42"/>
      <c r="B12" s="43"/>
      <c r="C12" s="42"/>
      <c r="D12" s="58"/>
      <c r="E12" s="58"/>
      <c r="F12" s="73"/>
      <c r="G12" s="58"/>
      <c r="H12" s="59"/>
      <c r="I12" s="59"/>
      <c r="J12" s="71"/>
    </row>
    <row r="13" spans="1:11">
      <c r="A13" s="42">
        <v>3</v>
      </c>
      <c r="B13" s="50" t="s">
        <v>63</v>
      </c>
      <c r="C13" s="51" t="s">
        <v>5</v>
      </c>
      <c r="D13" s="81">
        <v>24.7</v>
      </c>
      <c r="E13" s="72">
        <f>D13*1.04</f>
        <v>25.687999999999999</v>
      </c>
      <c r="F13" s="73"/>
      <c r="G13" s="69"/>
      <c r="H13" s="69"/>
      <c r="I13" s="69"/>
      <c r="J13" s="70">
        <f>SUM(J14:J16)</f>
        <v>2.9303456000000008</v>
      </c>
    </row>
    <row r="14" spans="1:11">
      <c r="A14" s="42"/>
      <c r="B14" s="43" t="s">
        <v>581</v>
      </c>
      <c r="C14" s="42" t="s">
        <v>5</v>
      </c>
      <c r="D14" s="63">
        <v>24.250400000000006</v>
      </c>
      <c r="E14" s="74">
        <f>D14*1.04</f>
        <v>25.220416000000007</v>
      </c>
      <c r="F14" s="73"/>
      <c r="G14" s="73"/>
      <c r="H14" s="73"/>
      <c r="I14" s="73"/>
      <c r="J14" s="58">
        <f>E14*0.1</f>
        <v>2.522041600000001</v>
      </c>
    </row>
    <row r="15" spans="1:11">
      <c r="A15" s="42"/>
      <c r="B15" s="43" t="s">
        <v>582</v>
      </c>
      <c r="C15" s="42" t="s">
        <v>5</v>
      </c>
      <c r="D15" s="63">
        <v>3.9259999999999997</v>
      </c>
      <c r="E15" s="74">
        <f t="shared" ref="E15" si="1">D15*1.04</f>
        <v>4.0830399999999996</v>
      </c>
      <c r="F15" s="73"/>
      <c r="G15" s="73"/>
      <c r="H15" s="73"/>
      <c r="I15" s="73"/>
      <c r="J15" s="58">
        <f>E15*0.1</f>
        <v>0.408304</v>
      </c>
    </row>
    <row r="16" spans="1:11">
      <c r="A16" s="42"/>
      <c r="B16" s="43"/>
      <c r="C16" s="42"/>
      <c r="D16" s="63"/>
      <c r="E16" s="74"/>
      <c r="F16" s="73"/>
      <c r="G16" s="73"/>
      <c r="H16" s="73"/>
      <c r="I16" s="73"/>
      <c r="J16" s="58"/>
    </row>
    <row r="17" spans="1:10">
      <c r="A17" s="42">
        <v>4</v>
      </c>
      <c r="B17" s="112" t="s">
        <v>583</v>
      </c>
      <c r="C17" s="51" t="s">
        <v>5</v>
      </c>
      <c r="D17" s="72">
        <v>13.173</v>
      </c>
      <c r="E17" s="72">
        <f>D17*1.04</f>
        <v>13.699920000000001</v>
      </c>
      <c r="F17" s="73"/>
      <c r="G17" s="73"/>
      <c r="H17" s="73"/>
      <c r="I17" s="74"/>
      <c r="J17" s="70">
        <f>E17*0.1</f>
        <v>1.3699920000000001</v>
      </c>
    </row>
    <row r="18" spans="1:10">
      <c r="A18" s="42"/>
      <c r="B18" s="43"/>
      <c r="C18" s="42"/>
      <c r="D18" s="63"/>
      <c r="E18" s="74"/>
      <c r="F18" s="73"/>
      <c r="G18" s="73"/>
      <c r="H18" s="73"/>
      <c r="I18" s="73"/>
      <c r="J18" s="58"/>
    </row>
    <row r="19" spans="1:10">
      <c r="A19" s="42">
        <v>5</v>
      </c>
      <c r="B19" s="50" t="s">
        <v>585</v>
      </c>
      <c r="C19" s="51" t="s">
        <v>5</v>
      </c>
      <c r="D19" s="72">
        <v>160.71780000000001</v>
      </c>
      <c r="E19" s="72">
        <f>D19*1.04</f>
        <v>167.14651200000003</v>
      </c>
      <c r="F19" s="73"/>
      <c r="G19" s="73"/>
      <c r="H19" s="73"/>
      <c r="I19" s="73"/>
      <c r="J19" s="70">
        <f>E19*0.1</f>
        <v>16.714651200000002</v>
      </c>
    </row>
    <row r="20" spans="1:10">
      <c r="A20" s="42"/>
      <c r="B20" s="43" t="s">
        <v>584</v>
      </c>
      <c r="C20" s="42"/>
      <c r="D20" s="63"/>
      <c r="E20" s="74"/>
      <c r="F20" s="73"/>
      <c r="G20" s="73"/>
      <c r="H20" s="73"/>
      <c r="I20" s="73"/>
      <c r="J20" s="71"/>
    </row>
    <row r="21" spans="1:10">
      <c r="A21" s="42"/>
      <c r="B21" s="43"/>
      <c r="C21" s="42"/>
      <c r="D21" s="63"/>
      <c r="E21" s="74"/>
      <c r="F21" s="73"/>
      <c r="G21" s="73"/>
      <c r="H21" s="73"/>
      <c r="I21" s="73"/>
      <c r="J21" s="71"/>
    </row>
    <row r="22" spans="1:10">
      <c r="A22" s="42">
        <v>6</v>
      </c>
      <c r="B22" s="50" t="s">
        <v>587</v>
      </c>
      <c r="C22" s="51" t="s">
        <v>5</v>
      </c>
      <c r="D22" s="72">
        <f>SUM(D23:D25)</f>
        <v>60.242199999999997</v>
      </c>
      <c r="E22" s="72">
        <f>SUM(E23:E25)</f>
        <v>62.651888</v>
      </c>
      <c r="F22" s="72"/>
      <c r="G22" s="70">
        <f>SUM(G23:G25)</f>
        <v>21.928160800000001</v>
      </c>
      <c r="H22" s="70">
        <f>SUM(H23:H25)</f>
        <v>18.795566399999998</v>
      </c>
      <c r="I22" s="70">
        <f>SUM(I23:I25)</f>
        <v>15.662972</v>
      </c>
      <c r="J22" s="69"/>
    </row>
    <row r="23" spans="1:10">
      <c r="A23" s="42"/>
      <c r="B23" s="43" t="s">
        <v>20</v>
      </c>
      <c r="C23" s="42" t="s">
        <v>5</v>
      </c>
      <c r="D23" s="74">
        <v>10.6096</v>
      </c>
      <c r="E23" s="74">
        <f>D23*1.04</f>
        <v>11.033984</v>
      </c>
      <c r="F23" s="74"/>
      <c r="G23" s="58">
        <f>E23*0.35</f>
        <v>3.8618943999999997</v>
      </c>
      <c r="H23" s="58">
        <f>E23*0.3</f>
        <v>3.3101951999999999</v>
      </c>
      <c r="I23" s="73">
        <f>E23*0.25</f>
        <v>2.7584960000000001</v>
      </c>
      <c r="J23" s="73"/>
    </row>
    <row r="24" spans="1:10">
      <c r="A24" s="42"/>
      <c r="B24" s="43" t="s">
        <v>21</v>
      </c>
      <c r="C24" s="42" t="s">
        <v>5</v>
      </c>
      <c r="D24" s="74">
        <v>22.670200000000001</v>
      </c>
      <c r="E24" s="74">
        <f>D24*1.04</f>
        <v>23.577008000000003</v>
      </c>
      <c r="F24" s="74"/>
      <c r="G24" s="58">
        <f>E24*0.35</f>
        <v>8.2519527999999998</v>
      </c>
      <c r="H24" s="58">
        <f>E24*0.3</f>
        <v>7.0731024000000007</v>
      </c>
      <c r="I24" s="73">
        <f>E24*0.25</f>
        <v>5.8942520000000007</v>
      </c>
      <c r="J24" s="73"/>
    </row>
    <row r="25" spans="1:10">
      <c r="A25" s="42"/>
      <c r="B25" s="43" t="s">
        <v>22</v>
      </c>
      <c r="C25" s="42" t="s">
        <v>5</v>
      </c>
      <c r="D25" s="74">
        <v>26.962399999999999</v>
      </c>
      <c r="E25" s="74">
        <f>D25*1.04</f>
        <v>28.040896</v>
      </c>
      <c r="F25" s="74"/>
      <c r="G25" s="58">
        <f>E25*0.35</f>
        <v>9.8143136000000002</v>
      </c>
      <c r="H25" s="58">
        <f>E25*0.3</f>
        <v>8.4122687999999997</v>
      </c>
      <c r="I25" s="73">
        <f t="shared" ref="I25" si="2">E25*0.25</f>
        <v>7.010224</v>
      </c>
      <c r="J25" s="73"/>
    </row>
    <row r="26" spans="1:10">
      <c r="A26" s="42"/>
      <c r="B26" s="43"/>
      <c r="C26" s="42"/>
      <c r="D26" s="74"/>
      <c r="E26" s="74"/>
      <c r="F26" s="74"/>
      <c r="G26" s="58"/>
      <c r="H26" s="58"/>
      <c r="I26" s="73"/>
      <c r="J26" s="73"/>
    </row>
    <row r="27" spans="1:10">
      <c r="A27" s="42">
        <v>7</v>
      </c>
      <c r="B27" s="50" t="s">
        <v>588</v>
      </c>
      <c r="C27" s="51" t="s">
        <v>5</v>
      </c>
      <c r="D27" s="72">
        <f>SUM(D28:D29)</f>
        <v>8.8047000000000004</v>
      </c>
      <c r="E27" s="72">
        <f>SUM(E28:E29)</f>
        <v>9.1568880000000004</v>
      </c>
      <c r="F27" s="72"/>
      <c r="G27" s="70">
        <f>SUM(G28:G29)</f>
        <v>3.2049107999999999</v>
      </c>
      <c r="H27" s="70">
        <f>SUM(H28:H29)</f>
        <v>2.7470664</v>
      </c>
      <c r="I27" s="70">
        <f>SUM(I28:I29)</f>
        <v>2.2892220000000001</v>
      </c>
      <c r="J27" s="59"/>
    </row>
    <row r="28" spans="1:10">
      <c r="A28" s="42"/>
      <c r="B28" s="43" t="s">
        <v>20</v>
      </c>
      <c r="C28" s="42" t="s">
        <v>5</v>
      </c>
      <c r="D28" s="74">
        <v>7.2496</v>
      </c>
      <c r="E28" s="74">
        <f>D28*1.04</f>
        <v>7.5395840000000005</v>
      </c>
      <c r="F28" s="74"/>
      <c r="G28" s="58">
        <f>E28*0.35</f>
        <v>2.6388544</v>
      </c>
      <c r="H28" s="58">
        <f>E28*0.3</f>
        <v>2.2618752</v>
      </c>
      <c r="I28" s="73">
        <f>E28*0.25</f>
        <v>1.8848960000000001</v>
      </c>
      <c r="J28" s="59"/>
    </row>
    <row r="29" spans="1:10">
      <c r="A29" s="42"/>
      <c r="B29" s="43" t="s">
        <v>44</v>
      </c>
      <c r="C29" s="42" t="s">
        <v>5</v>
      </c>
      <c r="D29" s="74">
        <v>1.5550999999999999</v>
      </c>
      <c r="E29" s="74">
        <f>D29*1.04</f>
        <v>1.6173040000000001</v>
      </c>
      <c r="F29" s="74"/>
      <c r="G29" s="58">
        <f>E29*0.35</f>
        <v>0.56605640000000002</v>
      </c>
      <c r="H29" s="58">
        <f>E29*0.3</f>
        <v>0.48519119999999999</v>
      </c>
      <c r="I29" s="73">
        <f>E29*0.25</f>
        <v>0.40432600000000002</v>
      </c>
      <c r="J29" s="59"/>
    </row>
    <row r="30" spans="1:10">
      <c r="A30" s="42"/>
      <c r="B30" s="50"/>
      <c r="C30" s="51"/>
      <c r="D30" s="72"/>
      <c r="E30" s="72"/>
      <c r="F30" s="72"/>
      <c r="G30" s="72"/>
      <c r="H30" s="72"/>
      <c r="I30" s="72"/>
      <c r="J30" s="59"/>
    </row>
    <row r="31" spans="1:10">
      <c r="A31" s="42">
        <v>8</v>
      </c>
      <c r="B31" s="50" t="s">
        <v>512</v>
      </c>
      <c r="C31" s="51" t="s">
        <v>5</v>
      </c>
      <c r="D31" s="72">
        <v>0.55300000000000005</v>
      </c>
      <c r="E31" s="72">
        <f>D31*1.04</f>
        <v>0.57512000000000008</v>
      </c>
      <c r="F31" s="70">
        <f>E31*0.9</f>
        <v>0.51760800000000007</v>
      </c>
      <c r="G31" s="72"/>
      <c r="H31" s="72"/>
      <c r="I31" s="72"/>
      <c r="J31" s="59"/>
    </row>
    <row r="32" spans="1:10">
      <c r="A32" s="42"/>
      <c r="B32" s="43"/>
      <c r="C32" s="42"/>
      <c r="D32" s="74"/>
      <c r="E32" s="74"/>
      <c r="F32" s="74"/>
      <c r="G32" s="72"/>
      <c r="H32" s="72"/>
      <c r="I32" s="72"/>
      <c r="J32" s="59"/>
    </row>
    <row r="33" spans="1:10">
      <c r="A33" s="42">
        <v>9</v>
      </c>
      <c r="B33" s="112" t="s">
        <v>589</v>
      </c>
      <c r="C33" s="51" t="s">
        <v>5</v>
      </c>
      <c r="D33" s="72">
        <f>1.4148*5</f>
        <v>7.0739999999999998</v>
      </c>
      <c r="E33" s="72">
        <f>D33*1.04</f>
        <v>7.3569599999999999</v>
      </c>
      <c r="F33" s="70">
        <f>E33*0.9</f>
        <v>6.621264</v>
      </c>
      <c r="G33" s="72"/>
      <c r="H33" s="72"/>
      <c r="I33" s="72"/>
      <c r="J33" s="74"/>
    </row>
    <row r="34" spans="1:10">
      <c r="A34" s="42"/>
      <c r="B34" s="74"/>
      <c r="C34" s="74"/>
      <c r="D34" s="74"/>
      <c r="E34" s="74"/>
      <c r="F34" s="74"/>
      <c r="G34" s="72"/>
      <c r="H34" s="72"/>
      <c r="I34" s="72"/>
      <c r="J34" s="74"/>
    </row>
    <row r="35" spans="1:10">
      <c r="A35" s="42">
        <v>10</v>
      </c>
      <c r="B35" s="112" t="s">
        <v>378</v>
      </c>
      <c r="C35" s="51" t="s">
        <v>5</v>
      </c>
      <c r="D35" s="69">
        <v>0</v>
      </c>
      <c r="E35" s="72">
        <f>D35*1.04</f>
        <v>0</v>
      </c>
      <c r="F35" s="70">
        <f>E35*0.9</f>
        <v>0</v>
      </c>
      <c r="G35" s="72"/>
      <c r="H35" s="72"/>
      <c r="I35" s="72"/>
      <c r="J35" s="72"/>
    </row>
    <row r="36" spans="1:10">
      <c r="A36" s="42"/>
      <c r="B36" s="112"/>
      <c r="C36" s="51"/>
      <c r="D36" s="72"/>
      <c r="E36" s="72"/>
      <c r="F36" s="72"/>
      <c r="G36" s="136"/>
      <c r="H36" s="136"/>
      <c r="I36" s="136"/>
      <c r="J36" s="72"/>
    </row>
    <row r="37" spans="1:10">
      <c r="A37" s="42">
        <v>11</v>
      </c>
      <c r="B37" s="112" t="s">
        <v>513</v>
      </c>
      <c r="C37" s="51" t="s">
        <v>516</v>
      </c>
      <c r="D37" s="70">
        <f>SUM(D38:D39)/100</f>
        <v>0.12441360000000003</v>
      </c>
      <c r="E37" s="72"/>
      <c r="F37" s="72"/>
      <c r="G37" s="136"/>
      <c r="H37" s="136"/>
      <c r="I37" s="136"/>
      <c r="J37" s="72"/>
    </row>
    <row r="38" spans="1:10">
      <c r="A38" s="42"/>
      <c r="B38" s="135" t="s">
        <v>590</v>
      </c>
      <c r="C38" s="51" t="s">
        <v>516</v>
      </c>
      <c r="D38" s="74">
        <f>(((0.187+0.1)*3.08*6)+((0.1+0.1)*3.08*6))</f>
        <v>8.999760000000002</v>
      </c>
      <c r="E38" s="72"/>
      <c r="F38" s="74"/>
      <c r="G38" s="136"/>
      <c r="H38" s="136"/>
      <c r="I38" s="136"/>
      <c r="J38" s="72"/>
    </row>
    <row r="39" spans="1:10">
      <c r="A39" s="42"/>
      <c r="B39" s="135" t="s">
        <v>591</v>
      </c>
      <c r="C39" s="51" t="s">
        <v>516</v>
      </c>
      <c r="D39" s="74">
        <f>(0.15+0.15)*1.912*6</f>
        <v>3.4416000000000002</v>
      </c>
      <c r="E39" s="72"/>
      <c r="F39" s="74"/>
      <c r="G39" s="136"/>
      <c r="H39" s="136"/>
      <c r="I39" s="136"/>
      <c r="J39" s="72"/>
    </row>
    <row r="40" spans="1:10">
      <c r="A40" s="42"/>
      <c r="B40" s="43"/>
      <c r="C40" s="42"/>
      <c r="D40" s="63"/>
      <c r="E40" s="74"/>
      <c r="F40" s="73"/>
      <c r="G40" s="73"/>
      <c r="H40" s="73"/>
      <c r="I40" s="73"/>
      <c r="J40" s="71"/>
    </row>
    <row r="41" spans="1:10">
      <c r="A41" s="42"/>
      <c r="B41" s="244" t="s">
        <v>10</v>
      </c>
      <c r="C41" s="242"/>
      <c r="D41" s="242"/>
      <c r="E41" s="242"/>
      <c r="F41" s="242"/>
      <c r="G41" s="243"/>
      <c r="H41" s="75">
        <f>J3+J8+J13+J17+J19+G22+H22+I22+G27+H27+I27+F31+F33+F35</f>
        <v>106.76235439999998</v>
      </c>
      <c r="I41" s="59"/>
      <c r="J41" s="67"/>
    </row>
    <row r="43" spans="1:10">
      <c r="B43" s="78"/>
      <c r="C43" s="79"/>
      <c r="D43" s="80"/>
      <c r="E43" s="77"/>
      <c r="F43" s="77"/>
    </row>
    <row r="44" spans="1:10">
      <c r="C44" s="47">
        <f>апрель1!D17+апрель2!D16+апрель3!D12</f>
        <v>36.296199999999999</v>
      </c>
      <c r="D44" s="61">
        <f>апрель1!F17+апрель1!G17+апрель1!H17+апрель2!F16+апрель3!F12</f>
        <v>33.973243199999999</v>
      </c>
      <c r="E44" s="61" t="s">
        <v>550</v>
      </c>
      <c r="F44" s="115">
        <f>1122676.8/1000</f>
        <v>1122.6768</v>
      </c>
    </row>
    <row r="45" spans="1:10">
      <c r="C45" s="221">
        <f>C44*1.04</f>
        <v>37.748047999999997</v>
      </c>
      <c r="E45" s="61" t="s">
        <v>548</v>
      </c>
      <c r="F45" s="82">
        <v>1048.3810000000001</v>
      </c>
    </row>
    <row r="46" spans="1:10">
      <c r="C46" s="138"/>
      <c r="E46" s="61" t="s">
        <v>549</v>
      </c>
      <c r="F46" s="61">
        <f>F44-F45</f>
        <v>74.295799999999872</v>
      </c>
    </row>
    <row r="47" spans="1:10">
      <c r="C47" s="82"/>
      <c r="G47" s="123" t="s">
        <v>20</v>
      </c>
      <c r="H47" s="128">
        <f>J4+J9+J14+J15+G23+H23+I23+G28+H28+I28+G29+H29+I29</f>
        <v>24.524084000000002</v>
      </c>
      <c r="I47" s="216">
        <f>H47-D50</f>
        <v>20.911986439024393</v>
      </c>
    </row>
    <row r="48" spans="1:10" s="61" customFormat="1">
      <c r="A48" s="47"/>
      <c r="B48" s="53"/>
      <c r="C48" s="82"/>
      <c r="G48" s="123" t="s">
        <v>21</v>
      </c>
      <c r="H48" s="128">
        <f>J5+J10+G24+H24+I24</f>
        <v>25.995767200000003</v>
      </c>
      <c r="I48" s="216">
        <v>25.995999999999999</v>
      </c>
      <c r="J48" s="68"/>
    </row>
    <row r="49" spans="1:10" s="61" customFormat="1">
      <c r="A49" s="47"/>
      <c r="B49" s="149"/>
      <c r="C49" s="217">
        <v>82</v>
      </c>
      <c r="D49" s="82">
        <v>9.2560000000000002</v>
      </c>
      <c r="G49" s="123" t="s">
        <v>22</v>
      </c>
      <c r="H49" s="130">
        <f>J6+J11+G25+H25+I25</f>
        <v>31.018988</v>
      </c>
      <c r="I49" s="68">
        <v>129.41399999999999</v>
      </c>
      <c r="J49" s="68"/>
    </row>
    <row r="50" spans="1:10" s="61" customFormat="1" ht="14.4">
      <c r="A50" s="47"/>
      <c r="B50" s="149">
        <f>42+32</f>
        <v>74</v>
      </c>
      <c r="C50" s="218">
        <v>32</v>
      </c>
      <c r="D50" s="82">
        <f>C50*D49/C49</f>
        <v>3.6120975609756099</v>
      </c>
      <c r="E50" s="82"/>
      <c r="G50" s="124" t="s">
        <v>497</v>
      </c>
      <c r="H50" s="131">
        <f>J17+F33</f>
        <v>7.9912559999999999</v>
      </c>
      <c r="I50" s="68"/>
      <c r="J50" s="68"/>
    </row>
    <row r="51" spans="1:10" s="61" customFormat="1" ht="14.4">
      <c r="A51" s="47"/>
      <c r="B51" s="149"/>
      <c r="C51" s="118"/>
      <c r="G51" s="87" t="s">
        <v>555</v>
      </c>
      <c r="H51" s="142">
        <f>J19</f>
        <v>16.714651200000002</v>
      </c>
      <c r="I51" s="68"/>
      <c r="J51" s="68"/>
    </row>
    <row r="52" spans="1:10" s="61" customFormat="1" ht="14.4">
      <c r="A52" s="47"/>
      <c r="B52" s="149"/>
      <c r="C52" s="118"/>
      <c r="G52" s="125" t="s">
        <v>499</v>
      </c>
      <c r="H52" s="115">
        <f>F31</f>
        <v>0.51760800000000007</v>
      </c>
      <c r="I52" s="68"/>
      <c r="J52" s="68"/>
    </row>
    <row r="53" spans="1:10" s="61" customFormat="1">
      <c r="A53" s="47"/>
      <c r="B53" s="149"/>
      <c r="G53" s="125" t="s">
        <v>517</v>
      </c>
      <c r="H53" s="82">
        <f>D37</f>
        <v>0.12441360000000003</v>
      </c>
      <c r="I53" s="68"/>
      <c r="J53" s="68"/>
    </row>
    <row r="54" spans="1:10">
      <c r="B54" s="149"/>
      <c r="C54" s="61">
        <f>D49-8.542</f>
        <v>0.71400000000000041</v>
      </c>
      <c r="D54" s="82"/>
      <c r="G54" s="125" t="s">
        <v>518</v>
      </c>
      <c r="H54" s="82">
        <f>H53*12</f>
        <v>1.4929632000000004</v>
      </c>
    </row>
    <row r="55" spans="1:10">
      <c r="C55" s="88"/>
      <c r="G55" s="125"/>
      <c r="H55" s="82"/>
    </row>
    <row r="56" spans="1:10">
      <c r="G56" s="125"/>
      <c r="H56" s="82"/>
    </row>
    <row r="57" spans="1:10">
      <c r="C57" s="219"/>
      <c r="G57" s="125"/>
      <c r="H57" s="82"/>
    </row>
    <row r="58" spans="1:10">
      <c r="C58" s="88"/>
      <c r="G58" s="125"/>
      <c r="H58" s="82"/>
    </row>
    <row r="59" spans="1:10">
      <c r="C59" s="88"/>
      <c r="G59" s="125"/>
      <c r="H59" s="82"/>
    </row>
    <row r="61" spans="1:10" s="61" customFormat="1">
      <c r="A61" s="47"/>
      <c r="B61" s="53"/>
      <c r="C61" s="47"/>
      <c r="I61" s="68"/>
      <c r="J61" s="68"/>
    </row>
    <row r="62" spans="1:10" s="61" customFormat="1">
      <c r="A62" s="47"/>
      <c r="B62" s="53"/>
      <c r="C62" s="47"/>
      <c r="G62" s="77"/>
      <c r="I62" s="68"/>
      <c r="J62" s="68"/>
    </row>
    <row r="63" spans="1:10" s="61" customFormat="1" ht="14.4">
      <c r="A63" s="47"/>
      <c r="B63" s="53"/>
      <c r="C63" s="47"/>
      <c r="G63" s="118"/>
      <c r="I63" s="68"/>
      <c r="J63" s="68"/>
    </row>
    <row r="64" spans="1:10" ht="14.4">
      <c r="B64" s="87"/>
      <c r="C64" s="118"/>
      <c r="F64" s="87"/>
      <c r="G64" s="118"/>
    </row>
    <row r="65" spans="1:10" s="61" customFormat="1" ht="14.4">
      <c r="A65" s="47"/>
      <c r="B65" s="53"/>
      <c r="C65" s="88"/>
      <c r="F65" s="87"/>
      <c r="G65" s="118"/>
      <c r="I65" s="68"/>
      <c r="J65" s="68"/>
    </row>
    <row r="66" spans="1:10" s="61" customFormat="1" ht="14.4">
      <c r="A66" s="47"/>
      <c r="B66" s="53"/>
      <c r="C66" s="88"/>
      <c r="F66" s="87"/>
      <c r="G66" s="118"/>
      <c r="I66" s="68"/>
      <c r="J66" s="68"/>
    </row>
    <row r="67" spans="1:10" s="61" customFormat="1" ht="14.4">
      <c r="A67" s="47"/>
      <c r="B67" s="53"/>
      <c r="C67" s="88"/>
      <c r="F67" s="87"/>
      <c r="G67" s="118"/>
      <c r="I67" s="68"/>
      <c r="J67" s="68"/>
    </row>
    <row r="68" spans="1:10" s="61" customFormat="1" ht="14.4">
      <c r="A68" s="47"/>
      <c r="B68" s="53"/>
      <c r="C68" s="88"/>
      <c r="F68" s="87"/>
      <c r="G68" s="118"/>
      <c r="I68" s="68"/>
      <c r="J68" s="68"/>
    </row>
    <row r="69" spans="1:10" s="61" customFormat="1" ht="14.4">
      <c r="A69" s="47"/>
      <c r="B69" s="53"/>
      <c r="C69" s="88"/>
      <c r="F69" s="87"/>
      <c r="G69" s="118"/>
      <c r="I69" s="68"/>
      <c r="J69" s="68"/>
    </row>
    <row r="70" spans="1:10" s="61" customFormat="1" ht="14.4">
      <c r="A70" s="47"/>
      <c r="B70" s="53"/>
      <c r="C70" s="88"/>
      <c r="F70" s="87"/>
      <c r="G70" s="118"/>
      <c r="I70" s="68"/>
      <c r="J70" s="68"/>
    </row>
    <row r="71" spans="1:10" s="61" customFormat="1" ht="14.4">
      <c r="A71" s="47"/>
      <c r="B71" s="53"/>
      <c r="C71" s="88"/>
      <c r="F71" s="87"/>
      <c r="G71" s="118"/>
      <c r="I71" s="68"/>
      <c r="J71" s="68"/>
    </row>
    <row r="72" spans="1:10" s="61" customFormat="1" ht="14.4">
      <c r="A72" s="47"/>
      <c r="B72" s="53"/>
      <c r="C72" s="108"/>
      <c r="F72" s="87"/>
      <c r="G72" s="118"/>
      <c r="I72" s="68"/>
      <c r="J72" s="68"/>
    </row>
    <row r="74" spans="1:10" ht="14.4">
      <c r="F74" s="87"/>
      <c r="G74" s="129"/>
    </row>
    <row r="81" spans="1:10" s="61" customFormat="1">
      <c r="A81" s="47"/>
      <c r="B81" s="47"/>
      <c r="C81" s="47"/>
      <c r="D81" s="47"/>
      <c r="E81" s="47"/>
      <c r="F81" s="47"/>
      <c r="I81" s="68"/>
      <c r="J81" s="68"/>
    </row>
    <row r="82" spans="1:10" s="61" customFormat="1">
      <c r="A82" s="47"/>
      <c r="B82" s="47"/>
      <c r="C82" s="47"/>
      <c r="D82" s="47"/>
      <c r="E82" s="47"/>
      <c r="F82" s="47"/>
      <c r="I82" s="68"/>
      <c r="J82" s="68"/>
    </row>
    <row r="84" spans="1:10" s="61" customFormat="1">
      <c r="A84" s="47"/>
      <c r="B84" s="47"/>
      <c r="C84" s="47"/>
      <c r="D84" s="47"/>
      <c r="E84" s="47"/>
      <c r="F84" s="47"/>
      <c r="I84" s="68"/>
      <c r="J84" s="68"/>
    </row>
    <row r="85" spans="1:10" s="61" customFormat="1">
      <c r="A85" s="47"/>
      <c r="B85" s="47"/>
      <c r="C85" s="47"/>
      <c r="D85" s="47"/>
      <c r="E85" s="47"/>
      <c r="F85" s="47"/>
      <c r="I85" s="68"/>
      <c r="J85" s="68"/>
    </row>
    <row r="86" spans="1:10" s="61" customFormat="1">
      <c r="A86" s="47"/>
      <c r="B86" s="47"/>
      <c r="C86" s="47"/>
      <c r="D86" s="47"/>
      <c r="E86" s="47"/>
      <c r="F86" s="47"/>
      <c r="I86" s="68"/>
      <c r="J86" s="68"/>
    </row>
    <row r="87" spans="1:10" s="61" customFormat="1">
      <c r="A87" s="47"/>
      <c r="B87" s="47"/>
      <c r="C87" s="47"/>
      <c r="D87" s="47"/>
      <c r="E87" s="47"/>
      <c r="F87" s="47"/>
      <c r="I87" s="68"/>
      <c r="J87" s="68"/>
    </row>
    <row r="88" spans="1:10" s="61" customFormat="1">
      <c r="A88" s="47"/>
      <c r="B88" s="47"/>
      <c r="C88" s="47"/>
      <c r="D88" s="47"/>
      <c r="E88" s="47"/>
      <c r="F88" s="47"/>
      <c r="I88" s="68"/>
      <c r="J88" s="68"/>
    </row>
  </sheetData>
  <mergeCells count="2">
    <mergeCell ref="B1:C1"/>
    <mergeCell ref="B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декабрь</vt:lpstr>
      <vt:lpstr>февраль</vt:lpstr>
      <vt:lpstr>март1</vt:lpstr>
      <vt:lpstr>март2</vt:lpstr>
      <vt:lpstr>апрель1</vt:lpstr>
      <vt:lpstr>апрель2</vt:lpstr>
      <vt:lpstr>апрель3</vt:lpstr>
      <vt:lpstr>апрель4</vt:lpstr>
      <vt:lpstr>май1</vt:lpstr>
      <vt:lpstr>май1 (2)</vt:lpstr>
      <vt:lpstr>к май1</vt:lpstr>
      <vt:lpstr>разделы</vt:lpstr>
      <vt:lpstr>схематично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Мария Чудотворцева</cp:lastModifiedBy>
  <cp:lastPrinted>2026-05-04T13:21:07Z</cp:lastPrinted>
  <dcterms:created xsi:type="dcterms:W3CDTF">2026-02-03T05:47:31Z</dcterms:created>
  <dcterms:modified xsi:type="dcterms:W3CDTF">2026-05-07T11:13:28Z</dcterms:modified>
</cp:coreProperties>
</file>