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та\ТМХ\КЗ\КД\"/>
    </mc:Choice>
  </mc:AlternateContent>
  <bookViews>
    <workbookView xWindow="0" yWindow="0" windowWidth="28800" windowHeight="123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21" i="1"/>
  <c r="E20" i="1"/>
  <c r="E18" i="1"/>
  <c r="E19" i="1"/>
  <c r="E17" i="1"/>
  <c r="I16" i="1" l="1"/>
  <c r="H16" i="1"/>
  <c r="E15" i="1"/>
  <c r="E14" i="1"/>
  <c r="E13" i="1"/>
  <c r="E12" i="1"/>
</calcChain>
</file>

<file path=xl/sharedStrings.xml><?xml version="1.0" encoding="utf-8"?>
<sst xmlns="http://schemas.openxmlformats.org/spreadsheetml/2006/main" count="65" uniqueCount="54">
  <si>
    <t>№п/п</t>
  </si>
  <si>
    <t>№ в ЛСР</t>
  </si>
  <si>
    <t>Наименование вида работ</t>
  </si>
  <si>
    <t>Ед. изм.</t>
  </si>
  <si>
    <t>Ссылка на чертежи, спецификации</t>
  </si>
  <si>
    <t>Формула расчета. Расчет объемов работ и расхода материалов. Пояснение по размерам, количеству(согласно проектным данным), материалам и др.</t>
  </si>
  <si>
    <t>Кол-во</t>
  </si>
  <si>
    <t>м³</t>
  </si>
  <si>
    <t>Демонтаж бетонных конструкций</t>
  </si>
  <si>
    <t>Разработка котлована в грунте</t>
  </si>
  <si>
    <t>Устройство основания под фундаменты песчаного</t>
  </si>
  <si>
    <t>Устройство бетонной подготовки, класс В10</t>
  </si>
  <si>
    <t>Устройство кирпичной кладки</t>
  </si>
  <si>
    <t>Устройство пеноплекса</t>
  </si>
  <si>
    <t>м</t>
  </si>
  <si>
    <t>м²</t>
  </si>
  <si>
    <t>Устройство гидроизоляции в 3 слоя, грунтовка, окраска алкидной краской</t>
  </si>
  <si>
    <t>Устройство железобетонных конструкций, класс бетона В45, диаметр арматуры D 14мм</t>
  </si>
  <si>
    <t>Прокладка воздуховода D 50мм</t>
  </si>
  <si>
    <t>Монтаж дренажногго насоса</t>
  </si>
  <si>
    <t>шт</t>
  </si>
  <si>
    <t xml:space="preserve">Стройство заземления из провода серебряной банковской стали  размером 40мм х 4мм с корпусом из трубы диаметром 50мм, с толщиной не менее 3.5мм и длинной 2-3м  </t>
  </si>
  <si>
    <t>м³/т</t>
  </si>
  <si>
    <t xml:space="preserve">Устройство водоотводящего лотка 150х200мм </t>
  </si>
  <si>
    <t>Устройство приямка водоотводящего лотка 0.5х0.5х0.5м</t>
  </si>
  <si>
    <t>Прокладка кабеля 3 фазы, 45 проводов:  3*95 + 2*70</t>
  </si>
  <si>
    <t>Устройство канала для кабелей 0.2х0.3х0.6м</t>
  </si>
  <si>
    <r>
      <t>от «___»   _</t>
    </r>
    <r>
      <rPr>
        <u/>
        <sz val="12"/>
        <color theme="1"/>
        <rFont val="Times New Roman"/>
        <family val="1"/>
        <charset val="204"/>
      </rPr>
      <t>______</t>
    </r>
    <r>
      <rPr>
        <sz val="12"/>
        <color theme="1"/>
        <rFont val="Times New Roman"/>
        <family val="1"/>
        <charset val="204"/>
      </rPr>
      <t>_  2025 г.</t>
    </r>
  </si>
  <si>
    <r>
      <t xml:space="preserve">Ведомость объемов работ 
</t>
    </r>
    <r>
      <rPr>
        <sz val="12"/>
        <color theme="1"/>
        <rFont val="Calibri"/>
        <family val="2"/>
        <charset val="204"/>
        <scheme val="minor"/>
      </rPr>
      <t xml:space="preserve">Объект: Устройство фундаментов под обрабатывающий центр XH2513 (1шт) и портальный фрезерно-расточный обрабатывающий центр XK2415 (2 шт) в цехе М14
 на территории АО «Коломенский завод», расположенного по адресу: Московская область, г. Коломна, ул. Партизан 42 </t>
    </r>
  </si>
  <si>
    <t>233,58/38,55</t>
  </si>
  <si>
    <t>S демонтируемого покрытия х h демонтируемогопокрытия; 94.36 м² х 0.2 м = 18.872м³ на 1 фундамент</t>
  </si>
  <si>
    <t>S покрытия основания х h покрытия  основания  + S покрытия ската х h покрытия  ската/2 ; 94.36 м²х 2.6м + 61.9м²х2.6м/2  = 325.806м³ на 1 фундамент</t>
  </si>
  <si>
    <t>S покрытия х h покрытия; 94.36 м² х 0.1 м = 9.436м³ на 1 фундамент</t>
  </si>
  <si>
    <t>S покрытия х h покрытия; 94.36 м² х 0.2 м = 18.872м³ на 1 фундамент</t>
  </si>
  <si>
    <t>V общий покрытия + V cтен - V технологических отверстий, закладных деталей, ниш и лотков 87.165м³+4.74м³-11.1м³-0.675м³-0.2м³-0.68м³-1.14м³-0.25м³=77.86м³
При расчете 150-180кг/м³ на 77.86м³ необходимо ≈12.85т на 1 фундамент</t>
  </si>
  <si>
    <t>S покрытия х h покрытия; 8.324 м² х 2.3 м = 19.145м³ на 1 фундамент</t>
  </si>
  <si>
    <t>S покрытия х h покрытия; 8 м² х 2.3 м = 13.4м³ на 1 фундамент</t>
  </si>
  <si>
    <t>L стены  х h стены; 39.3 м х 1 м = 39.3м² на 1 фундамент</t>
  </si>
  <si>
    <t>Условия производства работ: 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отсутствуют загромождающие помещение предметы</t>
  </si>
  <si>
    <t>Составил:</t>
  </si>
  <si>
    <t xml:space="preserve">     Ведущий специалист ОпС АО "Коломенский Завод"                                                                        </t>
  </si>
  <si>
    <t xml:space="preserve">                                                      (должность)                                                                                                                                                                                    </t>
  </si>
  <si>
    <r>
      <t>"__" ________ 2025 г.</t>
    </r>
    <r>
      <rPr>
        <u/>
        <sz val="12"/>
        <color theme="1"/>
        <rFont val="Times New Roman"/>
        <family val="1"/>
        <charset val="204"/>
      </rPr>
      <t xml:space="preserve"> </t>
    </r>
  </si>
  <si>
    <t>Проверил:</t>
  </si>
  <si>
    <t xml:space="preserve">Начальник отдела по строительству АО "Коломенский Завод"  </t>
  </si>
  <si>
    <t xml:space="preserve">                                                      (должность)                                                                                                                                               </t>
  </si>
  <si>
    <t>Самойлов А.О.</t>
  </si>
  <si>
    <t>(подпись)                              (ФИО)</t>
  </si>
  <si>
    <t>Губанов П.В.</t>
  </si>
  <si>
    <t>(подпись)                               (ФИО)</t>
  </si>
  <si>
    <t>«УТВЕРЖДАЮ»</t>
  </si>
  <si>
    <t>Директор ДЭиБПД</t>
  </si>
  <si>
    <t>АО «Коломенский Завод»</t>
  </si>
  <si>
    <t>______________   Степанкевич В.С.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</si>
</sst>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2"/>
      <color theme="1"/>
      <name val="Calibri Light"/>
      <family val="2"/>
      <charset val="204"/>
      <scheme val="maj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right" vertical="center" wrapText="1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 shrinkToFit="1"/>
    </xf>
    <xf numFmtId="0" fontId="6" fillId="0" borderId="2" xfId="0" applyFont="1" applyBorder="1" applyAlignment="1">
      <alignment horizontal="right" vertical="center" wrapText="1" shrinkToFit="1"/>
    </xf>
    <xf numFmtId="0" fontId="6" fillId="0" borderId="0" xfId="0" applyFont="1" applyFill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workbookViewId="0"/>
  </sheetViews>
  <sheetFormatPr defaultRowHeight="15" x14ac:dyDescent="0.25"/>
  <cols>
    <col min="1" max="1" width="7.7109375" customWidth="1"/>
    <col min="3" max="3" width="40.7109375" customWidth="1"/>
    <col min="5" max="5" width="12.7109375" customWidth="1"/>
    <col min="6" max="6" width="40.7109375" customWidth="1"/>
    <col min="7" max="7" width="80.7109375" customWidth="1"/>
  </cols>
  <sheetData>
    <row r="1" spans="1:9" ht="15.75" x14ac:dyDescent="0.25">
      <c r="G1" s="15" t="s">
        <v>50</v>
      </c>
    </row>
    <row r="2" spans="1:9" ht="15.75" x14ac:dyDescent="0.25">
      <c r="G2" s="15" t="s">
        <v>51</v>
      </c>
    </row>
    <row r="3" spans="1:9" ht="15.75" x14ac:dyDescent="0.25">
      <c r="G3" s="15" t="s">
        <v>52</v>
      </c>
    </row>
    <row r="4" spans="1:9" ht="15.75" x14ac:dyDescent="0.25">
      <c r="G4" s="15" t="s">
        <v>53</v>
      </c>
    </row>
    <row r="7" spans="1:9" ht="15.75" x14ac:dyDescent="0.25">
      <c r="G7" s="10" t="s">
        <v>27</v>
      </c>
    </row>
    <row r="9" spans="1:9" ht="73.5" customHeight="1" x14ac:dyDescent="0.25">
      <c r="A9" s="16" t="s">
        <v>28</v>
      </c>
      <c r="B9" s="17"/>
      <c r="C9" s="17"/>
      <c r="D9" s="17"/>
      <c r="E9" s="17"/>
      <c r="F9" s="17"/>
      <c r="G9" s="17"/>
      <c r="H9" s="2"/>
    </row>
    <row r="10" spans="1:9" ht="35.1" customHeight="1" x14ac:dyDescent="0.25">
      <c r="A10" s="4" t="s">
        <v>0</v>
      </c>
      <c r="B10" s="4" t="s">
        <v>1</v>
      </c>
      <c r="C10" s="4" t="s">
        <v>2</v>
      </c>
      <c r="D10" s="4" t="s">
        <v>3</v>
      </c>
      <c r="E10" s="4" t="s">
        <v>6</v>
      </c>
      <c r="F10" s="4" t="s">
        <v>4</v>
      </c>
      <c r="G10" s="6" t="s">
        <v>5</v>
      </c>
      <c r="H10" s="1"/>
    </row>
    <row r="11" spans="1:9" ht="20.100000000000001" customHeight="1" x14ac:dyDescent="0.25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1"/>
    </row>
    <row r="12" spans="1:9" ht="39.950000000000003" customHeight="1" x14ac:dyDescent="0.25">
      <c r="A12" s="5">
        <v>1</v>
      </c>
      <c r="B12" s="5"/>
      <c r="C12" s="8" t="s">
        <v>8</v>
      </c>
      <c r="D12" s="7" t="s">
        <v>7</v>
      </c>
      <c r="E12" s="7">
        <f>3*18.872</f>
        <v>56.616</v>
      </c>
      <c r="F12" s="7"/>
      <c r="G12" s="7" t="s">
        <v>30</v>
      </c>
    </row>
    <row r="13" spans="1:9" ht="39.950000000000003" customHeight="1" x14ac:dyDescent="0.25">
      <c r="A13" s="5">
        <v>2</v>
      </c>
      <c r="B13" s="5"/>
      <c r="C13" s="8" t="s">
        <v>9</v>
      </c>
      <c r="D13" s="7" t="s">
        <v>7</v>
      </c>
      <c r="E13" s="7">
        <f>3*325.806</f>
        <v>977.41799999999989</v>
      </c>
      <c r="F13" s="7"/>
      <c r="G13" s="7" t="s">
        <v>31</v>
      </c>
    </row>
    <row r="14" spans="1:9" ht="39.950000000000003" customHeight="1" x14ac:dyDescent="0.25">
      <c r="A14" s="5">
        <v>3</v>
      </c>
      <c r="B14" s="5"/>
      <c r="C14" s="8" t="s">
        <v>10</v>
      </c>
      <c r="D14" s="7" t="s">
        <v>7</v>
      </c>
      <c r="E14" s="7">
        <f>3*9.436</f>
        <v>28.308</v>
      </c>
      <c r="F14" s="7"/>
      <c r="G14" s="7" t="s">
        <v>32</v>
      </c>
    </row>
    <row r="15" spans="1:9" ht="39.950000000000003" customHeight="1" x14ac:dyDescent="0.25">
      <c r="A15" s="5">
        <v>4</v>
      </c>
      <c r="B15" s="5"/>
      <c r="C15" s="8" t="s">
        <v>11</v>
      </c>
      <c r="D15" s="7" t="s">
        <v>7</v>
      </c>
      <c r="E15" s="7">
        <f>3*18.872</f>
        <v>56.616</v>
      </c>
      <c r="F15" s="7"/>
      <c r="G15" s="7" t="s">
        <v>33</v>
      </c>
    </row>
    <row r="16" spans="1:9" ht="54.95" customHeight="1" x14ac:dyDescent="0.25">
      <c r="A16" s="5">
        <v>5</v>
      </c>
      <c r="B16" s="5"/>
      <c r="C16" s="8" t="s">
        <v>17</v>
      </c>
      <c r="D16" s="7" t="s">
        <v>22</v>
      </c>
      <c r="E16" s="7" t="s">
        <v>29</v>
      </c>
      <c r="F16" s="7"/>
      <c r="G16" s="7" t="s">
        <v>34</v>
      </c>
      <c r="H16">
        <f>77.86*3</f>
        <v>233.57999999999998</v>
      </c>
      <c r="I16">
        <f>12.85*3</f>
        <v>38.549999999999997</v>
      </c>
    </row>
    <row r="17" spans="1:7" ht="30" customHeight="1" x14ac:dyDescent="0.25">
      <c r="A17" s="5">
        <v>6</v>
      </c>
      <c r="B17" s="5"/>
      <c r="C17" s="8" t="s">
        <v>12</v>
      </c>
      <c r="D17" s="7" t="s">
        <v>7</v>
      </c>
      <c r="E17" s="7">
        <f>3*19.145</f>
        <v>57.435000000000002</v>
      </c>
      <c r="F17" s="7"/>
      <c r="G17" s="7" t="s">
        <v>35</v>
      </c>
    </row>
    <row r="18" spans="1:7" ht="30" customHeight="1" x14ac:dyDescent="0.25">
      <c r="A18" s="5">
        <v>7</v>
      </c>
      <c r="B18" s="5"/>
      <c r="C18" s="8" t="s">
        <v>13</v>
      </c>
      <c r="D18" s="7" t="s">
        <v>15</v>
      </c>
      <c r="E18" s="7">
        <f>3*13.4</f>
        <v>40.200000000000003</v>
      </c>
      <c r="F18" s="7"/>
      <c r="G18" s="7" t="s">
        <v>36</v>
      </c>
    </row>
    <row r="19" spans="1:7" ht="39.950000000000003" customHeight="1" x14ac:dyDescent="0.25">
      <c r="A19" s="5">
        <v>8</v>
      </c>
      <c r="B19" s="5"/>
      <c r="C19" s="8" t="s">
        <v>16</v>
      </c>
      <c r="D19" s="7" t="s">
        <v>15</v>
      </c>
      <c r="E19" s="7">
        <f>3*39.3</f>
        <v>117.89999999999999</v>
      </c>
      <c r="F19" s="7"/>
      <c r="G19" s="7" t="s">
        <v>37</v>
      </c>
    </row>
    <row r="20" spans="1:7" ht="39.950000000000003" customHeight="1" x14ac:dyDescent="0.25">
      <c r="A20" s="5">
        <v>9</v>
      </c>
      <c r="B20" s="5"/>
      <c r="C20" s="8" t="s">
        <v>25</v>
      </c>
      <c r="D20" s="7" t="s">
        <v>14</v>
      </c>
      <c r="E20" s="7">
        <f>3*50</f>
        <v>150</v>
      </c>
      <c r="F20" s="7"/>
      <c r="G20" s="7"/>
    </row>
    <row r="21" spans="1:7" ht="30" customHeight="1" x14ac:dyDescent="0.25">
      <c r="A21" s="5">
        <v>10</v>
      </c>
      <c r="B21" s="5"/>
      <c r="C21" s="8" t="s">
        <v>18</v>
      </c>
      <c r="D21" s="7" t="s">
        <v>14</v>
      </c>
      <c r="E21" s="7">
        <f>3*30</f>
        <v>90</v>
      </c>
      <c r="F21" s="7"/>
      <c r="G21" s="7"/>
    </row>
    <row r="22" spans="1:7" ht="30" customHeight="1" x14ac:dyDescent="0.25">
      <c r="A22" s="5">
        <v>11</v>
      </c>
      <c r="B22" s="5"/>
      <c r="C22" s="8" t="s">
        <v>19</v>
      </c>
      <c r="D22" s="7" t="s">
        <v>20</v>
      </c>
      <c r="E22" s="7">
        <v>3</v>
      </c>
      <c r="F22" s="7"/>
      <c r="G22" s="7"/>
    </row>
    <row r="23" spans="1:7" ht="90" customHeight="1" x14ac:dyDescent="0.25">
      <c r="A23" s="5">
        <v>12</v>
      </c>
      <c r="B23" s="5"/>
      <c r="C23" s="8" t="s">
        <v>21</v>
      </c>
      <c r="D23" s="7" t="s">
        <v>20</v>
      </c>
      <c r="E23" s="7">
        <v>3</v>
      </c>
      <c r="F23" s="7"/>
      <c r="G23" s="7"/>
    </row>
    <row r="24" spans="1:7" ht="39.950000000000003" customHeight="1" x14ac:dyDescent="0.25">
      <c r="A24" s="5">
        <v>13</v>
      </c>
      <c r="B24" s="5"/>
      <c r="C24" s="9" t="s">
        <v>23</v>
      </c>
      <c r="D24" s="7" t="s">
        <v>14</v>
      </c>
      <c r="E24" s="7">
        <f>3*38.7</f>
        <v>116.10000000000001</v>
      </c>
      <c r="F24" s="7"/>
      <c r="G24" s="7"/>
    </row>
    <row r="25" spans="1:7" ht="39.950000000000003" customHeight="1" x14ac:dyDescent="0.25">
      <c r="A25" s="5">
        <v>14</v>
      </c>
      <c r="B25" s="5"/>
      <c r="C25" s="9" t="s">
        <v>24</v>
      </c>
      <c r="D25" s="7" t="s">
        <v>20</v>
      </c>
      <c r="E25" s="7">
        <v>3</v>
      </c>
      <c r="F25" s="7"/>
      <c r="G25" s="7"/>
    </row>
    <row r="26" spans="1:7" ht="30" customHeight="1" x14ac:dyDescent="0.25">
      <c r="A26" s="5">
        <v>15</v>
      </c>
      <c r="B26" s="5"/>
      <c r="C26" s="9" t="s">
        <v>26</v>
      </c>
      <c r="D26" s="7" t="s">
        <v>20</v>
      </c>
      <c r="E26" s="7">
        <v>6</v>
      </c>
      <c r="F26" s="7"/>
      <c r="G26" s="7"/>
    </row>
    <row r="28" spans="1:7" ht="29.25" customHeight="1" x14ac:dyDescent="0.25">
      <c r="C28" s="18" t="s">
        <v>38</v>
      </c>
      <c r="D28" s="18"/>
      <c r="E28" s="18"/>
      <c r="F28" s="18"/>
      <c r="G28" s="18"/>
    </row>
    <row r="30" spans="1:7" ht="15.75" x14ac:dyDescent="0.25">
      <c r="C30" s="11" t="s">
        <v>39</v>
      </c>
    </row>
    <row r="32" spans="1:7" ht="15.75" x14ac:dyDescent="0.25">
      <c r="C32" s="11"/>
    </row>
    <row r="33" spans="3:6" ht="15.75" x14ac:dyDescent="0.25">
      <c r="C33" s="12" t="s">
        <v>40</v>
      </c>
      <c r="F33" s="14" t="s">
        <v>46</v>
      </c>
    </row>
    <row r="34" spans="3:6" ht="15.75" x14ac:dyDescent="0.25">
      <c r="C34" s="12" t="s">
        <v>41</v>
      </c>
      <c r="F34" s="13" t="s">
        <v>47</v>
      </c>
    </row>
    <row r="35" spans="3:6" ht="15.75" x14ac:dyDescent="0.25">
      <c r="C35" s="11" t="s">
        <v>42</v>
      </c>
    </row>
    <row r="36" spans="3:6" ht="15.75" x14ac:dyDescent="0.25">
      <c r="C36" s="11"/>
    </row>
    <row r="37" spans="3:6" ht="15.75" x14ac:dyDescent="0.25">
      <c r="C37" s="11" t="s">
        <v>43</v>
      </c>
    </row>
    <row r="38" spans="3:6" ht="15.75" x14ac:dyDescent="0.25">
      <c r="C38" s="12" t="s">
        <v>44</v>
      </c>
      <c r="F38" s="14" t="s">
        <v>48</v>
      </c>
    </row>
    <row r="39" spans="3:6" ht="15.75" x14ac:dyDescent="0.25">
      <c r="C39" s="12" t="s">
        <v>45</v>
      </c>
      <c r="F39" s="13" t="s">
        <v>49</v>
      </c>
    </row>
    <row r="40" spans="3:6" ht="15.75" x14ac:dyDescent="0.25">
      <c r="C40" s="11" t="s">
        <v>42</v>
      </c>
    </row>
  </sheetData>
  <mergeCells count="2">
    <mergeCell ref="A9:G9"/>
    <mergeCell ref="C28:G28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2025-12-19T12:35:12Z</cp:lastPrinted>
  <dcterms:created xsi:type="dcterms:W3CDTF">2025-12-19T08:29:51Z</dcterms:created>
  <dcterms:modified xsi:type="dcterms:W3CDTF">2025-12-19T13:27:04Z</dcterms:modified>
</cp:coreProperties>
</file>