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ill\Desktop\Коломна\М6 полы\"/>
    </mc:Choice>
  </mc:AlternateContent>
  <xr:revisionPtr revIDLastSave="0" documentId="13_ncr:1_{5FD6A10C-DB37-4FB0-B584-7542CEBE0818}" xr6:coauthVersionLast="47" xr6:coauthVersionMax="47" xr10:uidLastSave="{00000000-0000-0000-0000-000000000000}"/>
  <bookViews>
    <workbookView xWindow="-8175" yWindow="735" windowWidth="28800" windowHeight="15435" xr2:uid="{00000000-000D-0000-FFFF-FFFF00000000}"/>
  </bookViews>
  <sheets>
    <sheet name="Лист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  <c r="G13" i="2"/>
  <c r="G14" i="2"/>
  <c r="G15" i="2"/>
  <c r="G16" i="2"/>
  <c r="G17" i="2"/>
  <c r="G18" i="2"/>
  <c r="G19" i="2"/>
  <c r="G20" i="2"/>
  <c r="H20" i="2" s="1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H52" i="2" s="1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11" i="2"/>
  <c r="H55" i="2"/>
  <c r="H63" i="2"/>
  <c r="H13" i="2"/>
  <c r="H44" i="2"/>
  <c r="H61" i="2"/>
  <c r="H25" i="2"/>
  <c r="H40" i="2" l="1"/>
  <c r="H56" i="2"/>
  <c r="H60" i="2"/>
  <c r="H43" i="2"/>
  <c r="H35" i="2"/>
  <c r="H27" i="2"/>
  <c r="H58" i="2"/>
  <c r="H26" i="2"/>
  <c r="H42" i="2"/>
  <c r="H48" i="2"/>
  <c r="H24" i="2"/>
  <c r="H64" i="2"/>
  <c r="H34" i="2"/>
  <c r="H50" i="2"/>
  <c r="H36" i="2"/>
  <c r="H51" i="2"/>
  <c r="H41" i="2"/>
  <c r="H57" i="2"/>
  <c r="H62" i="2"/>
  <c r="H17" i="2"/>
  <c r="H54" i="2"/>
  <c r="H46" i="2"/>
  <c r="H49" i="2"/>
  <c r="G68" i="2"/>
  <c r="G69" i="2" s="1"/>
  <c r="G70" i="2" s="1"/>
  <c r="H38" i="2"/>
  <c r="H30" i="2"/>
  <c r="H47" i="2"/>
  <c r="H39" i="2"/>
  <c r="H31" i="2"/>
  <c r="H23" i="2"/>
  <c r="H37" i="2"/>
  <c r="H29" i="2"/>
  <c r="H22" i="2"/>
  <c r="H11" i="2"/>
  <c r="H67" i="2"/>
  <c r="H66" i="2"/>
  <c r="H65" i="2"/>
  <c r="H18" i="2" l="1"/>
  <c r="H28" i="2"/>
  <c r="H53" i="2"/>
  <c r="H15" i="2"/>
  <c r="H19" i="2"/>
  <c r="H21" i="2"/>
  <c r="H16" i="2" l="1"/>
  <c r="H45" i="2"/>
  <c r="H14" i="2"/>
  <c r="H59" i="2"/>
  <c r="H33" i="2"/>
  <c r="H32" i="2"/>
  <c r="H12" i="2"/>
  <c r="F68" i="2"/>
  <c r="F69" i="2" s="1"/>
  <c r="F70" i="2" s="1"/>
  <c r="H68" i="2" l="1"/>
  <c r="H69" i="2" s="1"/>
  <c r="H70" i="2" s="1"/>
</calcChain>
</file>

<file path=xl/sharedStrings.xml><?xml version="1.0" encoding="utf-8"?>
<sst xmlns="http://schemas.openxmlformats.org/spreadsheetml/2006/main" count="169" uniqueCount="112">
  <si>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</si>
  <si>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</si>
  <si>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</si>
  <si>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</si>
  <si>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</si>
  <si>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</si>
  <si>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</si>
  <si>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</si>
  <si>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</si>
  <si>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</si>
  <si>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</si>
  <si>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</si>
  <si>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</si>
  <si>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т</t>
  </si>
  <si>
    <t>№ поз.п/п</t>
  </si>
  <si>
    <t>№ поз.по ВОР</t>
  </si>
  <si>
    <t>Демонтажные работы</t>
  </si>
  <si>
    <t>ИТОГО по объекту</t>
  </si>
  <si>
    <t>ВСЕГО с НДС</t>
  </si>
  <si>
    <t>Конструкции железобетонные КЖ-1</t>
  </si>
  <si>
    <t>Демонтаж рельсов</t>
  </si>
  <si>
    <t>566,6*64,88/1000</t>
  </si>
  <si>
    <t xml:space="preserve">Перемещение демонтированных рельсов на расстояние до 1км на склад Заказчика </t>
  </si>
  <si>
    <t xml:space="preserve">566,6*64,88/1000
на склад Заказчика </t>
  </si>
  <si>
    <t>Демонтаж существующего пола</t>
  </si>
  <si>
    <t>Демонтаж ж/б плиты пола из бетона кл. В25 толщиной 300мм</t>
  </si>
  <si>
    <t xml:space="preserve">(11482*0,3) </t>
  </si>
  <si>
    <t>Разработка грунта (песка) глубиной 150мм с погрузкой на самосвалы</t>
  </si>
  <si>
    <t>(11482*0,15)</t>
  </si>
  <si>
    <t>Вывоз и утилизация строительного мусора, грунта на расстояние 47 км</t>
  </si>
  <si>
    <t xml:space="preserve">(3444,6*2,4)+(1722,3*1,4) </t>
  </si>
  <si>
    <t>Устройство котлованов ниже отм. -0.450 под специальные фундаменты для оборудования, приямки для слива воды и коммуникационные лотки</t>
  </si>
  <si>
    <t>Разработка грунта с погрузкой на автомобили-самосвалы следующей глубины:
- Под Фундаменты под полуавтомат 7А534 – 400мм,
- Под Фундамент для электропечи США 20.55/7И2К – 850мм,
- Под коммуникационные лотки –110мм,
- Приямки для слива воды – 550мм.</t>
  </si>
  <si>
    <t>Вывоз и утилизация грунта на расстояние 47 км</t>
  </si>
  <si>
    <t xml:space="preserve">(172,3*1,4) </t>
  </si>
  <si>
    <t>Монтаж коммуникационного лотка</t>
  </si>
  <si>
    <t xml:space="preserve">Уплотнение основания грунта вибротрамбовками послойно в 1 слой </t>
  </si>
  <si>
    <t>(0,6*885,4) с
коэффициентом  уплотнения 0,98</t>
  </si>
  <si>
    <t>0,03*885,4 
Песок природный для строительных: работ средний с крупностью зерен размером свыше 5 мм - до 5% по массе</t>
  </si>
  <si>
    <t>Укладка и уплотнение щебня М400 с
коэффициентом уплотнения 0,98</t>
  </si>
  <si>
    <t>0,6*0,1*885,4
Щебень М 400, фракция 20-40 мм, группа 2</t>
  </si>
  <si>
    <t>Обмазочная гидроизоляция лотка бетонного ЛКБ Optima 300H350 мастикой гидроизоляционной в 1 слой</t>
  </si>
  <si>
    <t xml:space="preserve">Мастика Технониколь № 24 МГТН, расход 1,0кг/м2 на каждый слой
(0,411*3*1*885,4) </t>
  </si>
  <si>
    <t>Установка коммуникационного лотка бетонного ЛКБ Optima 300H350</t>
  </si>
  <si>
    <t>885,4мп
(0,06*885,4)
Лоток ЛКБ Optima 300H350, Vшт-0,06м3)</t>
  </si>
  <si>
    <t>Установка крышек лотков</t>
  </si>
  <si>
    <t>Крышка стальная Aguastok КС Optima 300 С250 (885,4*2 мп)</t>
  </si>
  <si>
    <t>Монтаж пола</t>
  </si>
  <si>
    <t>Уплотнение основания грунта
вибротрамбовками послойно в 1 слой с коэффициентом  уплотнения 0,98</t>
  </si>
  <si>
    <t>10977*0,1 
Песок природный для строительных: работ средний с крупностью зерен размером свыше 5 мм - до 5% по массе</t>
  </si>
  <si>
    <t>Устройство подбетонки из бетона В7,5 толщиной 50мм</t>
  </si>
  <si>
    <t>(10977*0,05) 
Смеси бетонные тяжелого бетона (БСТ), класс B7,5 (М100)</t>
  </si>
  <si>
    <t xml:space="preserve">Обмазочная гидроизоляция подбетонки мастикой гидроизоляционной в 3 слоя
</t>
  </si>
  <si>
    <t>Мастика гидроизоляционная Технониколь №24 МГТН, расход 1,0кг/м2 на каждый слой
(10977*3*1 кг)</t>
  </si>
  <si>
    <t>Армирование подстилающих слоев и набетонок</t>
  </si>
  <si>
    <t>24,802+155,857 
Материал в т.ч.:
Пруток 1Ф-НД-8-
А500С по ГОСТ 34028-2016 (24802кг);
Пруток 1Ф-НД-10-
А500С по ГОСТ 34028-2016 (155857 кг)</t>
  </si>
  <si>
    <t>Устройство подстилающих слоев: бетонных кл. В25 толщиной 300мм с устройством деформационных швов</t>
  </si>
  <si>
    <t>10977*0,3 
Смеси бетонные тяжелого бетона (БСТ), класс B25 (М350);
в т.ч. материал для деформационных швов (209,7мп):
Пенополистирол экструдированный ТЕХНОНИКОЛЬ XPS 30-200 Стандарт (1,1м3);
грунтовка MasterSeaI Р117 (расход 15 мл/м);
герметик MasterSeaI CR171 (расход 360 мл/м)</t>
  </si>
  <si>
    <t>Укладка топпинга серого цвета</t>
  </si>
  <si>
    <t>Материал в т.ч.:
MONOPOL Top 200 корунд топпинг серый (расход 4кг/м2);
MONOPOL Master Sealer 2 SR171 пропитка для бетона (расход 360мл/м2);
Герметик полиуретановый-78,8л;
Шпатлевка композитная на основе портландцемента М400 стоимость-11,8м3</t>
  </si>
  <si>
    <t>Монтаж 2-х приямков для слива воды</t>
  </si>
  <si>
    <t>1,62*0,1 
Щебень М 400, фракция 20-40 мм, группа 2</t>
  </si>
  <si>
    <t>Устройство подбетонки из бетона В7,5 толщиной 100мм</t>
  </si>
  <si>
    <t>(1,62*0,1)
Смеси бетонные тяжелого бетона (БСТ), класс B7,5 (М100)</t>
  </si>
  <si>
    <t>Обмазочная гидроизоляция подбетонки мастикой гидроизоляционной в 2 слоя</t>
  </si>
  <si>
    <t>Мастика гидроизоляционная Технониколь №24 МГТН, расход 1,0кг/м2 на каждый слой (0,9*0,9*1*2*2кг)</t>
  </si>
  <si>
    <t>Устройство железобетонных приямков</t>
  </si>
  <si>
    <t>Материал в т.ч.:
Смеси бетонные тяжелого бетона (БСТ), класс B25 (М350);
Уголок равнополочный 50х50х5 по ГОСТ 8509-93 (18,1 кг);
Пруток 1Ф-НД-6- А240С по ГОСТ 34028-2016 (1,08 кг);
Гильза Ф 159х4,5 по
ГОСТ 10704-91 (0,2*2 мп/6,86 кг);
Пруток 1Ф-НД-12-
А500С по ГОСТ 34028-2016 (99,88 кг)</t>
  </si>
  <si>
    <t>Устройство изоляционного шва вокруг фундамента из вспененного полиэтилена толщ. 8-10мм, h=1000мм</t>
  </si>
  <si>
    <t>Лист из вспененного полиэтилена, толщина 8 мм (7,2*1 м2)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</si>
  <si>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</si>
  <si>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Укладка вспененного полиэтилена толщ. 8-10мм, h=300мм</t>
  </si>
  <si>
    <t>Лист из вспененного полиэтилена, толщина 8 мм (2577,1*0,3 м2)</t>
  </si>
  <si>
    <t xml:space="preserve"> Монтаж одного фундамента под полуавтомат протяжной мод. 7А534</t>
  </si>
  <si>
    <t>Уплотнение основания грунта вибротрамбовками послойно в 1 слой с
коэффициентом  уплотнения 0,98</t>
  </si>
  <si>
    <t>Укладка и уплотнение щебня М400 с коэффициентом уплотнения 0,98</t>
  </si>
  <si>
    <t>(16*0,2) 
Щебень М 400, фракция 20-40 мм, группа 2</t>
  </si>
  <si>
    <t>(16*0,05) 
Смеси бетонные тяжелого бетона (БСТ), класс B7,5 (М100)</t>
  </si>
  <si>
    <t>Обмазочная гидроизоляция подбетонки мастикой гидроизоляционной в 3 слоя</t>
  </si>
  <si>
    <t>Мастика гидроизоляционная Технониколь №24 МГТН, расход 1,0кг/м2 на каждый слой  
(16*3*1 кг)</t>
  </si>
  <si>
    <t xml:space="preserve">Устройство железобетонных фундаментов 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</si>
  <si>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(184 кг)</t>
  </si>
  <si>
    <t xml:space="preserve">Нанесение маслостойкого покрытия
</t>
  </si>
  <si>
    <t>Эмаль ЭП-5287, расход 0,2 кг/м2</t>
  </si>
  <si>
    <t>Устройство виброизоляционного слоя вокруг фундамента</t>
  </si>
  <si>
    <t>ВИБРОФАМ SD10(12,5)-
полиуретановый эластомер (10,5 м2)</t>
  </si>
  <si>
    <t>Монтаж одного фундамента под электропечь сопротивления камерной модели США 20.55/7И2К</t>
  </si>
  <si>
    <t>Уплотнение основания грунта вибротрамбовками послойно в 1 слой с коэффициентом  уплотнения 0,98</t>
  </si>
  <si>
    <t>Песок природный для строительных: работ средний с крупностью зерен размером свыше 5 мм - до 5% по массе</t>
  </si>
  <si>
    <t>85,1*0,2 
Щебень М 400, фракция 20-40 мм, группа 2</t>
  </si>
  <si>
    <t>Смеси бетонные тяжелого бетона (БСТ), класс B7,5 (М100)</t>
  </si>
  <si>
    <t>Устройство гидроизоляции обмазочной: холодной асфальтовой мастикой в один слой толщиной 2 мм</t>
  </si>
  <si>
    <t>(242,8/3) 
Мастика гидроизоляционная Технониколь №24 МГТН, расход 1,0кг/м2 на каждый слой  
(80,93*3*1 кг)</t>
  </si>
  <si>
    <t>Устройство железобетонных фундаментов</t>
  </si>
  <si>
    <t>Материал в т.ч.:
Смеси бетонные тяжелого бетона (БСТ), класс B25 (М350);
Сетка из прутка: сталь арматурная рифленая свариваемая, класс А500С, диаметр 12 мм (2232,55кг);
Сталь арматурная рифленая свариваемая, класс А500С, диаметр 12 мм (656,5кг)</t>
  </si>
  <si>
    <t xml:space="preserve">Установка крышек лотков </t>
  </si>
  <si>
    <t>Материал в т.ч.:
Уголок стальной 50х50х5мм (13,57кг);
Пруток
1Ф-НД-6-А240С, L=230 (0,78кг);
Стальной лист рифленый
толщиной 5мм (06/25,38м2/кг);
Уголок стальной 45х45х5мм (12,13кг)</t>
  </si>
  <si>
    <t>ВИБРОФАМ SD10(12,5)-
полиуретановый эластомер (45,9м2)</t>
  </si>
  <si>
    <t>Дозаливка приямка бетоном после установки электропечи</t>
  </si>
  <si>
    <t>Смеси бетонные тяжелого бетона (БСТ), класс B25 (М350)</t>
  </si>
  <si>
    <t>Восстановление рельсов с использованием новых рельсов (длина восстанавливаемых рельсов – 523,8 п.м.)</t>
  </si>
  <si>
    <t>Дополнительное армирование ниже уровня плиты пола</t>
  </si>
  <si>
    <t>(6*0,31+3*0,617)*523,8
Сталь арматурная рифленая свариваемая, класс А500С, диаметр 10 мм</t>
  </si>
  <si>
    <t>Установка закладных деталей под установку рельса</t>
  </si>
  <si>
    <t>(10,18*2+4,79*1+5,8*1))*523,8
Материал в т.ч.:
Детали закладные и накладны (10,18*2*523,8 кг);
Уголок горячекатаный L75х50х5 (2509кг);
Уголок горячекатаный L75х75х5 (3038кг);</t>
  </si>
  <si>
    <t>Укладка в бетон рельса Р65</t>
  </si>
  <si>
    <t xml:space="preserve">64,88*523,8/1000 
Рельсы железнодорожные старогодные для повторной укладки в путь Р65, 1 группа (523,8м);
Шуруп путевой Ф24мм, длина 220мм (2095,2шт);
Прокладка для рельсовых скреплений Р65 (1047,6шт);
Клемма пружинная Vossloh Skl 21 (2095,2шт);
Прокладка композитная ЖБР-50ПШ-Д (2095,2 шт);
Шайба электроизоляционная (2095,2шт)
</t>
  </si>
  <si>
    <t>Дополнительное бетонирование ниже уровня плиты пола</t>
  </si>
  <si>
    <t>Укладка и уплотнением песка с
коэффициентом уплотнения 0,98</t>
  </si>
  <si>
    <t xml:space="preserve">Укладка и уплотнение песка толщиной 100мм </t>
  </si>
  <si>
    <t>Объект: «Устройство фундаментов под оборудование и плиты пола цеха М-6» на территории АО «Коломенский завод», расположенного по адресу: Московская область, г. Коломна, ул. Партизан 42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</si>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</sst>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u/>
      <sz val="12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3" fillId="0" borderId="0"/>
    <xf numFmtId="0" fontId="7" fillId="0" borderId="0"/>
    <xf numFmtId="164" fontId="1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/>
    <xf numFmtId="0" fontId="5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43" fontId="0" fillId="4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2" borderId="2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justify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3" fontId="16" fillId="4" borderId="1" xfId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3" fontId="9" fillId="0" borderId="1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6" fillId="2" borderId="1" xfId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43" fontId="16" fillId="0" borderId="3" xfId="1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43" fontId="18" fillId="0" borderId="3" xfId="1" applyFont="1" applyBorder="1" applyAlignment="1">
      <alignment horizontal="center" vertical="center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0"/>
  <sheetViews>
    <sheetView tabSelected="1" zoomScaleNormal="100" zoomScaleSheetLayoutView="100" workbookViewId="0">
      <selection activeCell="H70" sqref="H70"/>
    </sheetView>
  </sheetViews>
  <sheetFormatPr defaultRowHeight="15" x14ac:dyDescent="0.25"/>
  <cols>
    <col min="1" max="1" width="9.140625" style="5"/>
    <col min="2" max="2" width="6.7109375" customWidth="1"/>
    <col min="3" max="3" width="45.85546875" customWidth="1"/>
    <col min="4" max="4" width="7.42578125" style="5" customWidth="1"/>
    <col min="5" max="5" width="13.140625" style="41" bestFit="1" customWidth="1"/>
    <col min="6" max="6" width="18.28515625" style="33" customWidth="1"/>
    <col min="7" max="7" width="15.85546875" style="33" customWidth="1"/>
    <col min="8" max="8" width="17.140625" style="33" bestFit="1" customWidth="1"/>
    <col min="9" max="11" width="15" style="33" customWidth="1"/>
    <col min="12" max="12" width="35" style="51" customWidth="1"/>
  </cols>
  <sheetData>
    <row r="4" spans="1:12" ht="75" x14ac:dyDescent="0.25">
      <c r="B4" s="3"/>
      <c r="C4" s="4" t="s">
        <v>110</v>
      </c>
      <c r="D4" s="38"/>
      <c r="E4" s="39"/>
      <c r="F4" s="31"/>
      <c r="G4" s="31"/>
      <c r="H4" s="31"/>
      <c r="I4" s="31"/>
      <c r="J4" s="31"/>
      <c r="K4" s="31"/>
      <c r="L4" s="42"/>
    </row>
    <row r="6" spans="1:12" ht="59.25" customHeight="1" x14ac:dyDescent="0.25">
      <c r="A6" s="23" t="s">
        <v>14</v>
      </c>
      <c r="B6" s="23" t="s">
        <v>15</v>
      </c>
      <c r="C6" s="24" t="s">
        <v>0</v>
      </c>
      <c r="D6" s="24" t="s">
        <v>2</v>
      </c>
      <c r="E6" s="25" t="s">
        <v>1</v>
      </c>
      <c r="F6" s="26" t="s">
        <v>3</v>
      </c>
      <c r="G6" s="26"/>
      <c r="H6" s="26" t="s">
        <v>6</v>
      </c>
      <c r="I6" s="26" t="s">
        <v>12</v>
      </c>
      <c r="J6" s="26"/>
      <c r="K6" s="26" t="s">
        <v>11</v>
      </c>
      <c r="L6" s="43" t="s">
        <v>7</v>
      </c>
    </row>
    <row r="7" spans="1:12" x14ac:dyDescent="0.25">
      <c r="A7" s="23"/>
      <c r="B7" s="23"/>
      <c r="C7" s="24"/>
      <c r="D7" s="24"/>
      <c r="E7" s="25"/>
      <c r="F7" s="30" t="s">
        <v>4</v>
      </c>
      <c r="G7" s="30" t="s">
        <v>5</v>
      </c>
      <c r="H7" s="27"/>
      <c r="I7" s="30" t="s">
        <v>4</v>
      </c>
      <c r="J7" s="30" t="s">
        <v>5</v>
      </c>
      <c r="K7" s="27"/>
      <c r="L7" s="44"/>
    </row>
    <row r="8" spans="1:12" ht="15.75" x14ac:dyDescent="0.25">
      <c r="A8" s="6"/>
      <c r="B8" s="12"/>
      <c r="C8" s="13" t="s">
        <v>19</v>
      </c>
      <c r="D8" s="14"/>
      <c r="E8" s="52"/>
      <c r="F8" s="53"/>
      <c r="G8" s="53"/>
      <c r="H8" s="54"/>
      <c r="I8" s="54"/>
      <c r="J8" s="54"/>
      <c r="K8" s="32"/>
      <c r="L8" s="45"/>
    </row>
    <row r="9" spans="1:12" ht="15.75" x14ac:dyDescent="0.25">
      <c r="A9" s="1"/>
      <c r="B9" s="15"/>
      <c r="C9" s="16" t="s">
        <v>16</v>
      </c>
      <c r="D9" s="37"/>
      <c r="E9" s="55"/>
      <c r="F9" s="56"/>
      <c r="G9" s="56"/>
      <c r="H9" s="54"/>
      <c r="I9" s="54"/>
      <c r="J9" s="54"/>
      <c r="K9" s="32"/>
      <c r="L9" s="46"/>
    </row>
    <row r="10" spans="1:12" x14ac:dyDescent="0.25">
      <c r="A10" s="1"/>
      <c r="B10" s="17"/>
      <c r="C10" s="18" t="s">
        <v>20</v>
      </c>
      <c r="D10" s="36"/>
      <c r="E10" s="57"/>
      <c r="F10" s="56"/>
      <c r="G10" s="56"/>
      <c r="H10" s="54"/>
      <c r="I10" s="54"/>
      <c r="J10" s="54"/>
      <c r="K10" s="32"/>
      <c r="L10" s="34"/>
    </row>
    <row r="11" spans="1:12" ht="21.75" customHeight="1" x14ac:dyDescent="0.25">
      <c r="A11" s="19">
        <v>1</v>
      </c>
      <c r="B11" s="19">
        <v>1</v>
      </c>
      <c r="C11" s="20" t="s">
        <v>20</v>
      </c>
      <c r="D11" s="35" t="s">
        <v>13</v>
      </c>
      <c r="E11" s="58">
        <v>36.761099999999999</v>
      </c>
      <c r="F11" s="58">
        <f>ROUND(I11*E11,2)</f>
        <v>2084814.25</v>
      </c>
      <c r="G11" s="58">
        <f>ROUND(E11*J11,2)</f>
        <v>0</v>
      </c>
      <c r="H11" s="54">
        <f>F11+G11</f>
        <v>2084814.25</v>
      </c>
      <c r="I11" s="54">
        <v>56712.51</v>
      </c>
      <c r="J11" s="54">
        <v>0</v>
      </c>
      <c r="K11" s="32"/>
      <c r="L11" s="47" t="s">
        <v>21</v>
      </c>
    </row>
    <row r="12" spans="1:12" ht="39.75" customHeight="1" x14ac:dyDescent="0.25">
      <c r="A12" s="19">
        <v>2</v>
      </c>
      <c r="B12" s="19">
        <v>2</v>
      </c>
      <c r="C12" s="20" t="s">
        <v>22</v>
      </c>
      <c r="D12" s="35" t="s">
        <v>13</v>
      </c>
      <c r="E12" s="58">
        <v>36.761099999999999</v>
      </c>
      <c r="F12" s="58">
        <f t="shared" ref="F12:F67" si="0">ROUND(I12*E12,2)</f>
        <v>64759.9</v>
      </c>
      <c r="G12" s="58">
        <f t="shared" ref="G12:G67" si="1">ROUND(E12*J12,2)</f>
        <v>0</v>
      </c>
      <c r="H12" s="54">
        <f>F12+G12</f>
        <v>64759.9</v>
      </c>
      <c r="I12" s="54">
        <v>1761.6420000000003</v>
      </c>
      <c r="J12" s="54">
        <v>0</v>
      </c>
      <c r="K12" s="32"/>
      <c r="L12" s="47" t="s">
        <v>23</v>
      </c>
    </row>
    <row r="13" spans="1:12" ht="20.25" customHeight="1" x14ac:dyDescent="0.25">
      <c r="A13" s="21"/>
      <c r="B13" s="21"/>
      <c r="C13" s="18" t="s">
        <v>24</v>
      </c>
      <c r="D13" s="36"/>
      <c r="E13" s="57"/>
      <c r="F13" s="58">
        <f t="shared" si="0"/>
        <v>0</v>
      </c>
      <c r="G13" s="58">
        <f t="shared" si="1"/>
        <v>0</v>
      </c>
      <c r="H13" s="54">
        <f>F13+G13</f>
        <v>0</v>
      </c>
      <c r="I13" s="54"/>
      <c r="J13" s="54"/>
      <c r="K13" s="32"/>
      <c r="L13" s="48"/>
    </row>
    <row r="14" spans="1:12" ht="28.5" x14ac:dyDescent="0.25">
      <c r="A14" s="19">
        <v>3</v>
      </c>
      <c r="B14" s="19">
        <v>3</v>
      </c>
      <c r="C14" s="20" t="s">
        <v>25</v>
      </c>
      <c r="D14" s="35" t="s">
        <v>8</v>
      </c>
      <c r="E14" s="58">
        <v>3444.6</v>
      </c>
      <c r="F14" s="58">
        <f t="shared" si="0"/>
        <v>23261249.460000001</v>
      </c>
      <c r="G14" s="58">
        <f t="shared" si="1"/>
        <v>0</v>
      </c>
      <c r="H14" s="54">
        <f>F14+G14</f>
        <v>23261249.460000001</v>
      </c>
      <c r="I14" s="54">
        <v>6752.9610000000002</v>
      </c>
      <c r="J14" s="54">
        <v>0</v>
      </c>
      <c r="K14" s="32"/>
      <c r="L14" s="47" t="s">
        <v>26</v>
      </c>
    </row>
    <row r="15" spans="1:12" ht="28.5" x14ac:dyDescent="0.25">
      <c r="A15" s="19">
        <v>4</v>
      </c>
      <c r="B15" s="19">
        <v>4</v>
      </c>
      <c r="C15" s="20" t="s">
        <v>27</v>
      </c>
      <c r="D15" s="35" t="s">
        <v>8</v>
      </c>
      <c r="E15" s="58">
        <v>1722.3</v>
      </c>
      <c r="F15" s="58">
        <f t="shared" si="0"/>
        <v>2538297.35</v>
      </c>
      <c r="G15" s="58">
        <f t="shared" si="1"/>
        <v>0</v>
      </c>
      <c r="H15" s="54">
        <f>F15+G15</f>
        <v>2538297.35</v>
      </c>
      <c r="I15" s="54">
        <v>1473.7835160000002</v>
      </c>
      <c r="J15" s="54">
        <v>0</v>
      </c>
      <c r="K15" s="32"/>
      <c r="L15" s="47" t="s">
        <v>28</v>
      </c>
    </row>
    <row r="16" spans="1:12" ht="28.5" x14ac:dyDescent="0.25">
      <c r="A16" s="19">
        <v>5</v>
      </c>
      <c r="B16" s="19">
        <v>5</v>
      </c>
      <c r="C16" s="20" t="s">
        <v>29</v>
      </c>
      <c r="D16" s="35" t="s">
        <v>13</v>
      </c>
      <c r="E16" s="58">
        <v>10678</v>
      </c>
      <c r="F16" s="58">
        <f t="shared" si="0"/>
        <v>29701284.120000001</v>
      </c>
      <c r="G16" s="58">
        <f t="shared" si="1"/>
        <v>0</v>
      </c>
      <c r="H16" s="54">
        <f>F16+G16</f>
        <v>29701284.120000001</v>
      </c>
      <c r="I16" s="54">
        <v>2781.5400000000004</v>
      </c>
      <c r="J16" s="54">
        <v>0</v>
      </c>
      <c r="K16" s="32"/>
      <c r="L16" s="47" t="s">
        <v>30</v>
      </c>
    </row>
    <row r="17" spans="1:12" ht="63" x14ac:dyDescent="0.25">
      <c r="A17" s="21"/>
      <c r="B17" s="21"/>
      <c r="C17" s="16" t="s">
        <v>31</v>
      </c>
      <c r="D17" s="36"/>
      <c r="E17" s="57"/>
      <c r="F17" s="58">
        <f t="shared" si="0"/>
        <v>0</v>
      </c>
      <c r="G17" s="58">
        <f t="shared" si="1"/>
        <v>0</v>
      </c>
      <c r="H17" s="54">
        <f>F17+G17</f>
        <v>0</v>
      </c>
      <c r="I17" s="54"/>
      <c r="J17" s="54"/>
      <c r="K17" s="32"/>
      <c r="L17" s="48"/>
    </row>
    <row r="18" spans="1:12" ht="128.25" x14ac:dyDescent="0.25">
      <c r="A18" s="19">
        <v>6</v>
      </c>
      <c r="B18" s="19">
        <v>6</v>
      </c>
      <c r="C18" s="20" t="s">
        <v>32</v>
      </c>
      <c r="D18" s="35" t="s">
        <v>8</v>
      </c>
      <c r="E18" s="58">
        <v>172.3</v>
      </c>
      <c r="F18" s="58">
        <f t="shared" si="0"/>
        <v>253932.9</v>
      </c>
      <c r="G18" s="58">
        <f t="shared" si="1"/>
        <v>0</v>
      </c>
      <c r="H18" s="54">
        <f>F18+G18</f>
        <v>253932.9</v>
      </c>
      <c r="I18" s="54">
        <v>1473.7835160000002</v>
      </c>
      <c r="J18" s="54">
        <v>0</v>
      </c>
      <c r="K18" s="32"/>
      <c r="L18" s="47"/>
    </row>
    <row r="19" spans="1:12" ht="28.5" x14ac:dyDescent="0.25">
      <c r="A19" s="19">
        <v>7</v>
      </c>
      <c r="B19" s="19">
        <v>7</v>
      </c>
      <c r="C19" s="20" t="s">
        <v>33</v>
      </c>
      <c r="D19" s="35" t="s">
        <v>13</v>
      </c>
      <c r="E19" s="58">
        <v>241.22</v>
      </c>
      <c r="F19" s="58">
        <f t="shared" si="0"/>
        <v>670963.07999999996</v>
      </c>
      <c r="G19" s="58">
        <f t="shared" si="1"/>
        <v>0</v>
      </c>
      <c r="H19" s="54">
        <f>F19+G19</f>
        <v>670963.07999999996</v>
      </c>
      <c r="I19" s="54">
        <v>2781.54</v>
      </c>
      <c r="J19" s="54">
        <v>0</v>
      </c>
      <c r="K19" s="32"/>
      <c r="L19" s="47" t="s">
        <v>34</v>
      </c>
    </row>
    <row r="20" spans="1:12" ht="21" customHeight="1" x14ac:dyDescent="0.25">
      <c r="A20" s="21"/>
      <c r="B20" s="21"/>
      <c r="C20" s="16" t="s">
        <v>35</v>
      </c>
      <c r="D20" s="37"/>
      <c r="E20" s="55"/>
      <c r="F20" s="58">
        <f t="shared" si="0"/>
        <v>0</v>
      </c>
      <c r="G20" s="58">
        <f t="shared" si="1"/>
        <v>0</v>
      </c>
      <c r="H20" s="54">
        <f>F20+G20</f>
        <v>0</v>
      </c>
      <c r="I20" s="54"/>
      <c r="J20" s="54"/>
      <c r="K20" s="32"/>
      <c r="L20" s="48"/>
    </row>
    <row r="21" spans="1:12" ht="39" customHeight="1" x14ac:dyDescent="0.25">
      <c r="A21" s="19">
        <v>8</v>
      </c>
      <c r="B21" s="19">
        <v>8</v>
      </c>
      <c r="C21" s="20" t="s">
        <v>36</v>
      </c>
      <c r="D21" s="35" t="s">
        <v>9</v>
      </c>
      <c r="E21" s="58">
        <v>531.20000000000005</v>
      </c>
      <c r="F21" s="58">
        <f t="shared" si="0"/>
        <v>252825.91</v>
      </c>
      <c r="G21" s="58">
        <f t="shared" si="1"/>
        <v>0</v>
      </c>
      <c r="H21" s="54">
        <f>F21+G21</f>
        <v>252825.91</v>
      </c>
      <c r="I21" s="54">
        <v>475.95240000000001</v>
      </c>
      <c r="J21" s="54">
        <v>0</v>
      </c>
      <c r="K21" s="32"/>
      <c r="L21" s="47" t="s">
        <v>37</v>
      </c>
    </row>
    <row r="22" spans="1:12" ht="71.25" x14ac:dyDescent="0.25">
      <c r="A22" s="19">
        <v>9</v>
      </c>
      <c r="B22" s="19">
        <v>9</v>
      </c>
      <c r="C22" s="20" t="s">
        <v>108</v>
      </c>
      <c r="D22" s="35" t="s">
        <v>8</v>
      </c>
      <c r="E22" s="58">
        <v>26.6</v>
      </c>
      <c r="F22" s="58">
        <f t="shared" si="0"/>
        <v>70823.88</v>
      </c>
      <c r="G22" s="58">
        <f t="shared" si="1"/>
        <v>41841.800000000003</v>
      </c>
      <c r="H22" s="54">
        <f>F22+G22</f>
        <v>112665.68000000001</v>
      </c>
      <c r="I22" s="54">
        <v>2662.5519000000004</v>
      </c>
      <c r="J22" s="54">
        <v>1573</v>
      </c>
      <c r="K22" s="32"/>
      <c r="L22" s="47" t="s">
        <v>38</v>
      </c>
    </row>
    <row r="23" spans="1:12" ht="42.75" x14ac:dyDescent="0.25">
      <c r="A23" s="19">
        <v>10</v>
      </c>
      <c r="B23" s="19">
        <v>10</v>
      </c>
      <c r="C23" s="20" t="s">
        <v>39</v>
      </c>
      <c r="D23" s="35" t="s">
        <v>8</v>
      </c>
      <c r="E23" s="58">
        <v>53.1</v>
      </c>
      <c r="F23" s="58">
        <f t="shared" si="0"/>
        <v>157956.70000000001</v>
      </c>
      <c r="G23" s="58">
        <f t="shared" si="1"/>
        <v>192753</v>
      </c>
      <c r="H23" s="54">
        <f>F23+G23</f>
        <v>350709.7</v>
      </c>
      <c r="I23" s="54">
        <v>2974.7025000000003</v>
      </c>
      <c r="J23" s="54">
        <v>3630.0000000000005</v>
      </c>
      <c r="K23" s="32"/>
      <c r="L23" s="47" t="s">
        <v>40</v>
      </c>
    </row>
    <row r="24" spans="1:12" ht="57" x14ac:dyDescent="0.25">
      <c r="A24" s="19">
        <v>11</v>
      </c>
      <c r="B24" s="19">
        <v>11</v>
      </c>
      <c r="C24" s="20" t="s">
        <v>41</v>
      </c>
      <c r="D24" s="35" t="s">
        <v>9</v>
      </c>
      <c r="E24" s="58">
        <v>1091.7</v>
      </c>
      <c r="F24" s="58">
        <f t="shared" si="0"/>
        <v>295225.7</v>
      </c>
      <c r="G24" s="58">
        <f t="shared" si="1"/>
        <v>384278.4</v>
      </c>
      <c r="H24" s="54">
        <f>F24+G24</f>
        <v>679504.10000000009</v>
      </c>
      <c r="I24" s="54">
        <v>270.42750000000001</v>
      </c>
      <c r="J24" s="54">
        <v>352</v>
      </c>
      <c r="K24" s="32"/>
      <c r="L24" s="47" t="s">
        <v>42</v>
      </c>
    </row>
    <row r="25" spans="1:12" ht="57" x14ac:dyDescent="0.25">
      <c r="A25" s="19">
        <v>12</v>
      </c>
      <c r="B25" s="19">
        <v>12</v>
      </c>
      <c r="C25" s="20" t="s">
        <v>43</v>
      </c>
      <c r="D25" s="35" t="s">
        <v>8</v>
      </c>
      <c r="E25" s="58">
        <v>53.12</v>
      </c>
      <c r="F25" s="58">
        <f t="shared" si="0"/>
        <v>1374535.7</v>
      </c>
      <c r="G25" s="58">
        <f t="shared" si="1"/>
        <v>4692498.62</v>
      </c>
      <c r="H25" s="54">
        <f>F25+G25</f>
        <v>6067034.3200000003</v>
      </c>
      <c r="I25" s="54">
        <v>25876.048500000004</v>
      </c>
      <c r="J25" s="54">
        <v>88337.7</v>
      </c>
      <c r="K25" s="32"/>
      <c r="L25" s="47" t="s">
        <v>44</v>
      </c>
    </row>
    <row r="26" spans="1:12" ht="28.5" x14ac:dyDescent="0.25">
      <c r="A26" s="19">
        <v>13</v>
      </c>
      <c r="B26" s="19">
        <v>13</v>
      </c>
      <c r="C26" s="20" t="s">
        <v>45</v>
      </c>
      <c r="D26" s="35" t="s">
        <v>13</v>
      </c>
      <c r="E26" s="58">
        <v>26.562000000000001</v>
      </c>
      <c r="F26" s="58">
        <f t="shared" si="0"/>
        <v>1888127.9</v>
      </c>
      <c r="G26" s="58">
        <f t="shared" si="1"/>
        <v>8941750.3300000001</v>
      </c>
      <c r="H26" s="54">
        <f>F26+G26</f>
        <v>10829878.23</v>
      </c>
      <c r="I26" s="54">
        <v>71083.800000000017</v>
      </c>
      <c r="J26" s="54">
        <v>336636.93750470597</v>
      </c>
      <c r="K26" s="32"/>
      <c r="L26" s="47" t="s">
        <v>46</v>
      </c>
    </row>
    <row r="27" spans="1:12" ht="15.75" x14ac:dyDescent="0.25">
      <c r="A27" s="21"/>
      <c r="B27" s="21"/>
      <c r="C27" s="16" t="s">
        <v>47</v>
      </c>
      <c r="D27" s="37"/>
      <c r="E27" s="55"/>
      <c r="F27" s="58">
        <f t="shared" si="0"/>
        <v>0</v>
      </c>
      <c r="G27" s="58">
        <f t="shared" si="1"/>
        <v>0</v>
      </c>
      <c r="H27" s="54">
        <f>F27+G27</f>
        <v>0</v>
      </c>
      <c r="I27" s="54"/>
      <c r="J27" s="54"/>
      <c r="K27" s="32"/>
      <c r="L27" s="48"/>
    </row>
    <row r="28" spans="1:12" ht="42.75" x14ac:dyDescent="0.25">
      <c r="A28" s="19">
        <v>14</v>
      </c>
      <c r="B28" s="19">
        <v>14</v>
      </c>
      <c r="C28" s="20" t="s">
        <v>48</v>
      </c>
      <c r="D28" s="35" t="s">
        <v>9</v>
      </c>
      <c r="E28" s="58">
        <v>10977</v>
      </c>
      <c r="F28" s="58">
        <f t="shared" si="0"/>
        <v>5224529.49</v>
      </c>
      <c r="G28" s="58">
        <f t="shared" si="1"/>
        <v>0</v>
      </c>
      <c r="H28" s="54">
        <f>F28+G28</f>
        <v>5224529.49</v>
      </c>
      <c r="I28" s="54">
        <v>475.95240000000007</v>
      </c>
      <c r="J28" s="54">
        <v>0</v>
      </c>
      <c r="K28" s="32"/>
      <c r="L28" s="47"/>
    </row>
    <row r="29" spans="1:12" ht="71.25" x14ac:dyDescent="0.25">
      <c r="A29" s="19">
        <v>15</v>
      </c>
      <c r="B29" s="19">
        <v>15</v>
      </c>
      <c r="C29" s="20" t="s">
        <v>109</v>
      </c>
      <c r="D29" s="35" t="s">
        <v>8</v>
      </c>
      <c r="E29" s="58">
        <v>1097.7</v>
      </c>
      <c r="F29" s="58">
        <f t="shared" si="0"/>
        <v>2922683.22</v>
      </c>
      <c r="G29" s="58">
        <f t="shared" si="1"/>
        <v>1690458</v>
      </c>
      <c r="H29" s="54">
        <f>F29+G29</f>
        <v>4613141.2200000007</v>
      </c>
      <c r="I29" s="54">
        <v>2662.5519000000004</v>
      </c>
      <c r="J29" s="54">
        <v>1540.0000000000002</v>
      </c>
      <c r="K29" s="32"/>
      <c r="L29" s="47" t="s">
        <v>49</v>
      </c>
    </row>
    <row r="30" spans="1:12" ht="42.75" x14ac:dyDescent="0.25">
      <c r="A30" s="19">
        <v>16</v>
      </c>
      <c r="B30" s="19">
        <v>16</v>
      </c>
      <c r="C30" s="20" t="s">
        <v>50</v>
      </c>
      <c r="D30" s="35" t="s">
        <v>8</v>
      </c>
      <c r="E30" s="58">
        <v>548.9</v>
      </c>
      <c r="F30" s="58">
        <f t="shared" si="0"/>
        <v>5683041.6399999997</v>
      </c>
      <c r="G30" s="58">
        <f t="shared" si="1"/>
        <v>3381224</v>
      </c>
      <c r="H30" s="54">
        <f>F30+G30</f>
        <v>9064265.6400000006</v>
      </c>
      <c r="I30" s="54">
        <v>10353.510000000002</v>
      </c>
      <c r="J30" s="54">
        <v>6160.0000000000009</v>
      </c>
      <c r="K30" s="32"/>
      <c r="L30" s="47" t="s">
        <v>51</v>
      </c>
    </row>
    <row r="31" spans="1:12" ht="57" x14ac:dyDescent="0.25">
      <c r="A31" s="19">
        <v>17</v>
      </c>
      <c r="B31" s="19">
        <v>17</v>
      </c>
      <c r="C31" s="20" t="s">
        <v>52</v>
      </c>
      <c r="D31" s="35" t="s">
        <v>9</v>
      </c>
      <c r="E31" s="58">
        <v>10977</v>
      </c>
      <c r="F31" s="58">
        <f t="shared" si="0"/>
        <v>7569630.7999999998</v>
      </c>
      <c r="G31" s="58">
        <f t="shared" si="1"/>
        <v>7727808</v>
      </c>
      <c r="H31" s="54">
        <f>F31+G31</f>
        <v>15297438.800000001</v>
      </c>
      <c r="I31" s="54">
        <v>689.59012500000006</v>
      </c>
      <c r="J31" s="54">
        <v>704.00000000000011</v>
      </c>
      <c r="K31" s="32"/>
      <c r="L31" s="47" t="s">
        <v>53</v>
      </c>
    </row>
    <row r="32" spans="1:12" ht="114" x14ac:dyDescent="0.25">
      <c r="A32" s="19">
        <v>18</v>
      </c>
      <c r="B32" s="19">
        <v>18</v>
      </c>
      <c r="C32" s="20" t="s">
        <v>54</v>
      </c>
      <c r="D32" s="35" t="s">
        <v>13</v>
      </c>
      <c r="E32" s="58">
        <v>180.65899999999999</v>
      </c>
      <c r="F32" s="58">
        <f t="shared" si="0"/>
        <v>13400272.93</v>
      </c>
      <c r="G32" s="58">
        <f t="shared" si="1"/>
        <v>7988740.9800000004</v>
      </c>
      <c r="H32" s="54">
        <f>F32+G32</f>
        <v>21389013.91</v>
      </c>
      <c r="I32" s="54">
        <v>74174.400000000009</v>
      </c>
      <c r="J32" s="54">
        <v>44220.000000000007</v>
      </c>
      <c r="K32" s="32"/>
      <c r="L32" s="47" t="s">
        <v>55</v>
      </c>
    </row>
    <row r="33" spans="1:12" ht="185.25" x14ac:dyDescent="0.25">
      <c r="A33" s="19">
        <v>19</v>
      </c>
      <c r="B33" s="19">
        <v>19</v>
      </c>
      <c r="C33" s="20" t="s">
        <v>56</v>
      </c>
      <c r="D33" s="35" t="s">
        <v>8</v>
      </c>
      <c r="E33" s="58">
        <v>3293.1</v>
      </c>
      <c r="F33" s="58">
        <f t="shared" si="0"/>
        <v>47967287.359999999</v>
      </c>
      <c r="G33" s="58">
        <f t="shared" si="1"/>
        <v>23600001.149999999</v>
      </c>
      <c r="H33" s="54">
        <f>F33+G33</f>
        <v>71567288.50999999</v>
      </c>
      <c r="I33" s="54">
        <v>14565.997800000001</v>
      </c>
      <c r="J33" s="54">
        <v>7166.5000000000009</v>
      </c>
      <c r="K33" s="32"/>
      <c r="L33" s="47" t="s">
        <v>57</v>
      </c>
    </row>
    <row r="34" spans="1:12" ht="142.5" x14ac:dyDescent="0.25">
      <c r="A34" s="19">
        <v>20</v>
      </c>
      <c r="B34" s="19">
        <v>20</v>
      </c>
      <c r="C34" s="20" t="s">
        <v>58</v>
      </c>
      <c r="D34" s="35" t="s">
        <v>9</v>
      </c>
      <c r="E34" s="58">
        <v>10977</v>
      </c>
      <c r="F34" s="58">
        <f t="shared" si="0"/>
        <v>18659033.91</v>
      </c>
      <c r="G34" s="58">
        <f t="shared" si="1"/>
        <v>3646559.4</v>
      </c>
      <c r="H34" s="54">
        <f>F34+G34</f>
        <v>22305593.309999999</v>
      </c>
      <c r="I34" s="54">
        <v>1699.83</v>
      </c>
      <c r="J34" s="54">
        <v>332.20000000000005</v>
      </c>
      <c r="K34" s="32"/>
      <c r="L34" s="47" t="s">
        <v>59</v>
      </c>
    </row>
    <row r="35" spans="1:12" ht="15.75" x14ac:dyDescent="0.25">
      <c r="A35" s="21"/>
      <c r="B35" s="21"/>
      <c r="C35" s="16" t="s">
        <v>60</v>
      </c>
      <c r="D35" s="37"/>
      <c r="E35" s="55"/>
      <c r="F35" s="58">
        <f t="shared" si="0"/>
        <v>0</v>
      </c>
      <c r="G35" s="58">
        <f t="shared" si="1"/>
        <v>0</v>
      </c>
      <c r="H35" s="54">
        <f>F35+G35</f>
        <v>0</v>
      </c>
      <c r="I35" s="54"/>
      <c r="J35" s="54"/>
      <c r="K35" s="32"/>
      <c r="L35" s="48"/>
    </row>
    <row r="36" spans="1:12" ht="42.75" x14ac:dyDescent="0.25">
      <c r="A36" s="19">
        <v>21</v>
      </c>
      <c r="B36" s="19">
        <v>21</v>
      </c>
      <c r="C36" s="20" t="s">
        <v>48</v>
      </c>
      <c r="D36" s="35" t="s">
        <v>9</v>
      </c>
      <c r="E36" s="58">
        <v>1.62</v>
      </c>
      <c r="F36" s="58">
        <f t="shared" si="0"/>
        <v>771.04</v>
      </c>
      <c r="G36" s="58">
        <f t="shared" si="1"/>
        <v>0</v>
      </c>
      <c r="H36" s="54">
        <f>F36+G36</f>
        <v>771.04</v>
      </c>
      <c r="I36" s="54">
        <v>475.95240000000007</v>
      </c>
      <c r="J36" s="54">
        <v>0</v>
      </c>
      <c r="K36" s="32"/>
      <c r="L36" s="47"/>
    </row>
    <row r="37" spans="1:12" ht="42.75" x14ac:dyDescent="0.25">
      <c r="A37" s="19">
        <v>22</v>
      </c>
      <c r="B37" s="19">
        <v>22</v>
      </c>
      <c r="C37" s="20" t="s">
        <v>39</v>
      </c>
      <c r="D37" s="35" t="s">
        <v>8</v>
      </c>
      <c r="E37" s="58">
        <v>0.16200000000000001</v>
      </c>
      <c r="F37" s="58">
        <f t="shared" si="0"/>
        <v>481.9</v>
      </c>
      <c r="G37" s="58">
        <f t="shared" si="1"/>
        <v>588.05999999999995</v>
      </c>
      <c r="H37" s="54">
        <f>F37+G37</f>
        <v>1069.96</v>
      </c>
      <c r="I37" s="54">
        <v>2974.7025000000003</v>
      </c>
      <c r="J37" s="54">
        <v>3630.0000000000005</v>
      </c>
      <c r="K37" s="32"/>
      <c r="L37" s="47" t="s">
        <v>61</v>
      </c>
    </row>
    <row r="38" spans="1:12" ht="42.75" x14ac:dyDescent="0.25">
      <c r="A38" s="19">
        <v>23</v>
      </c>
      <c r="B38" s="19">
        <v>23</v>
      </c>
      <c r="C38" s="20" t="s">
        <v>62</v>
      </c>
      <c r="D38" s="35" t="s">
        <v>8</v>
      </c>
      <c r="E38" s="58">
        <v>0.16200000000000001</v>
      </c>
      <c r="F38" s="58">
        <f t="shared" si="0"/>
        <v>2207.2399999999998</v>
      </c>
      <c r="G38" s="58">
        <f t="shared" si="1"/>
        <v>1509.35</v>
      </c>
      <c r="H38" s="54">
        <f>F38+G38</f>
        <v>3716.5899999999997</v>
      </c>
      <c r="I38" s="54">
        <v>13624.910100000001</v>
      </c>
      <c r="J38" s="54">
        <v>9317.0000000000018</v>
      </c>
      <c r="K38" s="32"/>
      <c r="L38" s="47" t="s">
        <v>63</v>
      </c>
    </row>
    <row r="39" spans="1:12" ht="57" x14ac:dyDescent="0.25">
      <c r="A39" s="19">
        <v>24</v>
      </c>
      <c r="B39" s="19">
        <v>24</v>
      </c>
      <c r="C39" s="20" t="s">
        <v>64</v>
      </c>
      <c r="D39" s="35" t="s">
        <v>9</v>
      </c>
      <c r="E39" s="58">
        <v>1.62</v>
      </c>
      <c r="F39" s="58">
        <f t="shared" si="0"/>
        <v>876.19</v>
      </c>
      <c r="G39" s="58">
        <f t="shared" si="1"/>
        <v>1140.48</v>
      </c>
      <c r="H39" s="54">
        <f>F39+G39</f>
        <v>2016.67</v>
      </c>
      <c r="I39" s="54">
        <v>540.85500000000002</v>
      </c>
      <c r="J39" s="54">
        <v>704.00000000000011</v>
      </c>
      <c r="K39" s="32"/>
      <c r="L39" s="47" t="s">
        <v>65</v>
      </c>
    </row>
    <row r="40" spans="1:12" ht="171" x14ac:dyDescent="0.25">
      <c r="A40" s="19">
        <v>25</v>
      </c>
      <c r="B40" s="19">
        <v>25</v>
      </c>
      <c r="C40" s="20" t="s">
        <v>66</v>
      </c>
      <c r="D40" s="35" t="s">
        <v>8</v>
      </c>
      <c r="E40" s="58">
        <v>1.2</v>
      </c>
      <c r="F40" s="58">
        <f t="shared" si="0"/>
        <v>35019.160000000003</v>
      </c>
      <c r="G40" s="58">
        <f t="shared" si="1"/>
        <v>16517.599999999999</v>
      </c>
      <c r="H40" s="54">
        <f>F40+G40</f>
        <v>51536.76</v>
      </c>
      <c r="I40" s="54">
        <v>29182.635081000004</v>
      </c>
      <c r="J40" s="54">
        <v>13764.663</v>
      </c>
      <c r="K40" s="32"/>
      <c r="L40" s="47" t="s">
        <v>67</v>
      </c>
    </row>
    <row r="41" spans="1:12" ht="42.75" x14ac:dyDescent="0.25">
      <c r="A41" s="19">
        <v>26</v>
      </c>
      <c r="B41" s="19">
        <v>26</v>
      </c>
      <c r="C41" s="20" t="s">
        <v>68</v>
      </c>
      <c r="D41" s="35" t="s">
        <v>10</v>
      </c>
      <c r="E41" s="58">
        <v>7.2</v>
      </c>
      <c r="F41" s="58">
        <f t="shared" si="0"/>
        <v>1880.32</v>
      </c>
      <c r="G41" s="58">
        <f t="shared" si="1"/>
        <v>3072.96</v>
      </c>
      <c r="H41" s="54">
        <f>F41+G41</f>
        <v>4953.28</v>
      </c>
      <c r="I41" s="54">
        <v>261.15570000000002</v>
      </c>
      <c r="J41" s="54">
        <v>426.8</v>
      </c>
      <c r="K41" s="32"/>
      <c r="L41" s="47" t="s">
        <v>69</v>
      </c>
    </row>
    <row r="42" spans="1:12" ht="63" x14ac:dyDescent="0.25">
      <c r="A42" s="21"/>
      <c r="B42" s="21"/>
      <c r="C42" s="16" t="s">
        <v>70</v>
      </c>
      <c r="D42" s="36"/>
      <c r="E42" s="57"/>
      <c r="F42" s="58">
        <f t="shared" si="0"/>
        <v>0</v>
      </c>
      <c r="G42" s="58">
        <f t="shared" si="1"/>
        <v>0</v>
      </c>
      <c r="H42" s="54">
        <f>F42+G42</f>
        <v>0</v>
      </c>
      <c r="I42" s="54"/>
      <c r="J42" s="54"/>
      <c r="K42" s="32"/>
      <c r="L42" s="48"/>
    </row>
    <row r="43" spans="1:12" ht="42.75" x14ac:dyDescent="0.25">
      <c r="A43" s="19">
        <v>27</v>
      </c>
      <c r="B43" s="19">
        <v>27</v>
      </c>
      <c r="C43" s="20" t="s">
        <v>71</v>
      </c>
      <c r="D43" s="35" t="s">
        <v>10</v>
      </c>
      <c r="E43" s="58">
        <v>2577.1</v>
      </c>
      <c r="F43" s="58">
        <f t="shared" si="0"/>
        <v>673024.35</v>
      </c>
      <c r="G43" s="58">
        <f t="shared" si="1"/>
        <v>329971.88</v>
      </c>
      <c r="H43" s="54">
        <f>F43+G43</f>
        <v>1002996.23</v>
      </c>
      <c r="I43" s="54">
        <v>261.15570000000002</v>
      </c>
      <c r="J43" s="54">
        <v>128.04000000000002</v>
      </c>
      <c r="K43" s="32"/>
      <c r="L43" s="47" t="s">
        <v>72</v>
      </c>
    </row>
    <row r="44" spans="1:12" ht="31.5" x14ac:dyDescent="0.25">
      <c r="A44" s="21"/>
      <c r="B44" s="21"/>
      <c r="C44" s="16" t="s">
        <v>73</v>
      </c>
      <c r="D44" s="37"/>
      <c r="E44" s="55"/>
      <c r="F44" s="58">
        <f t="shared" si="0"/>
        <v>0</v>
      </c>
      <c r="G44" s="58">
        <f t="shared" si="1"/>
        <v>0</v>
      </c>
      <c r="H44" s="54">
        <f>F44+G44</f>
        <v>0</v>
      </c>
      <c r="I44" s="54"/>
      <c r="J44" s="54"/>
      <c r="K44" s="32"/>
      <c r="L44" s="48"/>
    </row>
    <row r="45" spans="1:12" ht="42.75" x14ac:dyDescent="0.25">
      <c r="A45" s="19">
        <v>28</v>
      </c>
      <c r="B45" s="19">
        <v>28</v>
      </c>
      <c r="C45" s="20" t="s">
        <v>74</v>
      </c>
      <c r="D45" s="35" t="s">
        <v>9</v>
      </c>
      <c r="E45" s="58">
        <v>16</v>
      </c>
      <c r="F45" s="58">
        <f t="shared" si="0"/>
        <v>7615.24</v>
      </c>
      <c r="G45" s="58">
        <f t="shared" si="1"/>
        <v>0</v>
      </c>
      <c r="H45" s="54">
        <f>F45+G45</f>
        <v>7615.24</v>
      </c>
      <c r="I45" s="54">
        <v>475.95240000000007</v>
      </c>
      <c r="J45" s="54">
        <v>0</v>
      </c>
      <c r="K45" s="32"/>
      <c r="L45" s="47"/>
    </row>
    <row r="46" spans="1:12" ht="42.75" x14ac:dyDescent="0.25">
      <c r="A46" s="19">
        <v>29</v>
      </c>
      <c r="B46" s="19">
        <v>29</v>
      </c>
      <c r="C46" s="20" t="s">
        <v>75</v>
      </c>
      <c r="D46" s="35" t="s">
        <v>8</v>
      </c>
      <c r="E46" s="58">
        <v>3.2</v>
      </c>
      <c r="F46" s="58">
        <f t="shared" si="0"/>
        <v>9519.0499999999993</v>
      </c>
      <c r="G46" s="58">
        <f t="shared" si="1"/>
        <v>11616</v>
      </c>
      <c r="H46" s="54">
        <f>F46+G46</f>
        <v>21135.05</v>
      </c>
      <c r="I46" s="54">
        <v>2974.7025000000008</v>
      </c>
      <c r="J46" s="54">
        <v>3630.0000000000005</v>
      </c>
      <c r="K46" s="32"/>
      <c r="L46" s="47" t="s">
        <v>76</v>
      </c>
    </row>
    <row r="47" spans="1:12" ht="42.75" x14ac:dyDescent="0.25">
      <c r="A47" s="22">
        <v>30</v>
      </c>
      <c r="B47" s="22">
        <v>30</v>
      </c>
      <c r="C47" s="20" t="s">
        <v>50</v>
      </c>
      <c r="D47" s="35" t="s">
        <v>8</v>
      </c>
      <c r="E47" s="58">
        <v>0.8</v>
      </c>
      <c r="F47" s="58">
        <f t="shared" si="0"/>
        <v>8282.81</v>
      </c>
      <c r="G47" s="58">
        <f t="shared" si="1"/>
        <v>7453.6</v>
      </c>
      <c r="H47" s="54">
        <f>F47+G47</f>
        <v>15736.41</v>
      </c>
      <c r="I47" s="54">
        <v>10353.51</v>
      </c>
      <c r="J47" s="54">
        <v>9317</v>
      </c>
      <c r="K47" s="32"/>
      <c r="L47" s="47" t="s">
        <v>77</v>
      </c>
    </row>
    <row r="48" spans="1:12" ht="57" x14ac:dyDescent="0.25">
      <c r="A48" s="19">
        <v>31</v>
      </c>
      <c r="B48" s="19">
        <v>31</v>
      </c>
      <c r="C48" s="20" t="s">
        <v>78</v>
      </c>
      <c r="D48" s="35" t="s">
        <v>9</v>
      </c>
      <c r="E48" s="58">
        <v>16</v>
      </c>
      <c r="F48" s="58">
        <f t="shared" si="0"/>
        <v>11033.44</v>
      </c>
      <c r="G48" s="58">
        <f t="shared" si="1"/>
        <v>16896</v>
      </c>
      <c r="H48" s="54">
        <f>F48+G48</f>
        <v>27929.440000000002</v>
      </c>
      <c r="I48" s="54">
        <v>689.59012500000006</v>
      </c>
      <c r="J48" s="54">
        <v>1056</v>
      </c>
      <c r="K48" s="32"/>
      <c r="L48" s="47" t="s">
        <v>79</v>
      </c>
    </row>
    <row r="49" spans="1:12" ht="99.75" x14ac:dyDescent="0.25">
      <c r="A49" s="19">
        <v>32</v>
      </c>
      <c r="B49" s="19">
        <v>32</v>
      </c>
      <c r="C49" s="20" t="s">
        <v>80</v>
      </c>
      <c r="D49" s="35" t="s">
        <v>8</v>
      </c>
      <c r="E49" s="58">
        <v>9.6</v>
      </c>
      <c r="F49" s="58">
        <f t="shared" si="0"/>
        <v>238130.24</v>
      </c>
      <c r="G49" s="58">
        <f t="shared" si="1"/>
        <v>132140.76</v>
      </c>
      <c r="H49" s="54">
        <f>F49+G49</f>
        <v>370271</v>
      </c>
      <c r="I49" s="54">
        <v>24805.232865000002</v>
      </c>
      <c r="J49" s="54">
        <v>13764.663</v>
      </c>
      <c r="K49" s="32"/>
      <c r="L49" s="47" t="s">
        <v>81</v>
      </c>
    </row>
    <row r="50" spans="1:12" ht="28.5" x14ac:dyDescent="0.25">
      <c r="A50" s="19">
        <v>33</v>
      </c>
      <c r="B50" s="19">
        <v>33</v>
      </c>
      <c r="C50" s="20" t="s">
        <v>82</v>
      </c>
      <c r="D50" s="35" t="s">
        <v>9</v>
      </c>
      <c r="E50" s="58">
        <v>16</v>
      </c>
      <c r="F50" s="58">
        <f t="shared" si="0"/>
        <v>4326.84</v>
      </c>
      <c r="G50" s="58">
        <f t="shared" si="1"/>
        <v>1179.2</v>
      </c>
      <c r="H50" s="54">
        <f>F50+G50</f>
        <v>5506.04</v>
      </c>
      <c r="I50" s="54">
        <v>270.42750000000001</v>
      </c>
      <c r="J50" s="54">
        <v>73.7</v>
      </c>
      <c r="K50" s="32"/>
      <c r="L50" s="47" t="s">
        <v>83</v>
      </c>
    </row>
    <row r="51" spans="1:12" ht="42.75" x14ac:dyDescent="0.25">
      <c r="A51" s="19">
        <v>34</v>
      </c>
      <c r="B51" s="19">
        <v>34</v>
      </c>
      <c r="C51" s="20" t="s">
        <v>84</v>
      </c>
      <c r="D51" s="35" t="s">
        <v>10</v>
      </c>
      <c r="E51" s="58">
        <v>17.5</v>
      </c>
      <c r="F51" s="58">
        <f t="shared" si="0"/>
        <v>4570.22</v>
      </c>
      <c r="G51" s="58">
        <f t="shared" si="1"/>
        <v>191518.25</v>
      </c>
      <c r="H51" s="54">
        <f>F51+G51</f>
        <v>196088.47</v>
      </c>
      <c r="I51" s="54">
        <v>261.15570000000002</v>
      </c>
      <c r="J51" s="54">
        <v>10943.900000000001</v>
      </c>
      <c r="K51" s="32"/>
      <c r="L51" s="47" t="s">
        <v>85</v>
      </c>
    </row>
    <row r="52" spans="1:12" ht="47.25" x14ac:dyDescent="0.25">
      <c r="A52" s="21"/>
      <c r="B52" s="21"/>
      <c r="C52" s="16" t="s">
        <v>86</v>
      </c>
      <c r="D52" s="37"/>
      <c r="E52" s="55"/>
      <c r="F52" s="58">
        <f t="shared" si="0"/>
        <v>0</v>
      </c>
      <c r="G52" s="58">
        <f t="shared" si="1"/>
        <v>0</v>
      </c>
      <c r="H52" s="54">
        <f>F52+G52</f>
        <v>0</v>
      </c>
      <c r="I52" s="54"/>
      <c r="J52" s="54"/>
      <c r="K52" s="32"/>
      <c r="L52" s="48"/>
    </row>
    <row r="53" spans="1:12" ht="42.75" x14ac:dyDescent="0.25">
      <c r="A53" s="19">
        <v>35</v>
      </c>
      <c r="B53" s="19">
        <v>35</v>
      </c>
      <c r="C53" s="20" t="s">
        <v>87</v>
      </c>
      <c r="D53" s="35" t="s">
        <v>9</v>
      </c>
      <c r="E53" s="58">
        <v>85.1</v>
      </c>
      <c r="F53" s="58">
        <f t="shared" si="0"/>
        <v>40503.550000000003</v>
      </c>
      <c r="G53" s="58">
        <f t="shared" si="1"/>
        <v>0</v>
      </c>
      <c r="H53" s="54">
        <f>F53+G53</f>
        <v>40503.550000000003</v>
      </c>
      <c r="I53" s="54">
        <v>475.95240000000001</v>
      </c>
      <c r="J53" s="54">
        <v>0</v>
      </c>
      <c r="K53" s="32"/>
      <c r="L53" s="47"/>
    </row>
    <row r="54" spans="1:12" ht="57" x14ac:dyDescent="0.25">
      <c r="A54" s="19">
        <v>36</v>
      </c>
      <c r="B54" s="19">
        <v>36</v>
      </c>
      <c r="C54" s="20" t="s">
        <v>109</v>
      </c>
      <c r="D54" s="35" t="s">
        <v>8</v>
      </c>
      <c r="E54" s="58">
        <v>0.1</v>
      </c>
      <c r="F54" s="58">
        <f t="shared" si="0"/>
        <v>266.26</v>
      </c>
      <c r="G54" s="58">
        <f t="shared" si="1"/>
        <v>157.30000000000001</v>
      </c>
      <c r="H54" s="54">
        <f>F54+G54</f>
        <v>423.56</v>
      </c>
      <c r="I54" s="54">
        <v>2662.5518999999999</v>
      </c>
      <c r="J54" s="54">
        <v>1573</v>
      </c>
      <c r="K54" s="32"/>
      <c r="L54" s="47" t="s">
        <v>88</v>
      </c>
    </row>
    <row r="55" spans="1:12" ht="42.75" x14ac:dyDescent="0.25">
      <c r="A55" s="19">
        <v>37</v>
      </c>
      <c r="B55" s="19">
        <v>37</v>
      </c>
      <c r="C55" s="20" t="s">
        <v>39</v>
      </c>
      <c r="D55" s="35" t="s">
        <v>8</v>
      </c>
      <c r="E55" s="58">
        <v>17</v>
      </c>
      <c r="F55" s="58">
        <f t="shared" si="0"/>
        <v>50569.94</v>
      </c>
      <c r="G55" s="58">
        <f t="shared" si="1"/>
        <v>61710</v>
      </c>
      <c r="H55" s="54">
        <f>F55+G55</f>
        <v>112279.94</v>
      </c>
      <c r="I55" s="54">
        <v>2974.7025000000008</v>
      </c>
      <c r="J55" s="54">
        <v>3630.0000000000005</v>
      </c>
      <c r="K55" s="32"/>
      <c r="L55" s="47" t="s">
        <v>89</v>
      </c>
    </row>
    <row r="56" spans="1:12" ht="28.5" x14ac:dyDescent="0.25">
      <c r="A56" s="19">
        <v>38</v>
      </c>
      <c r="B56" s="19">
        <v>38</v>
      </c>
      <c r="C56" s="20" t="s">
        <v>62</v>
      </c>
      <c r="D56" s="35" t="s">
        <v>8</v>
      </c>
      <c r="E56" s="58">
        <v>8</v>
      </c>
      <c r="F56" s="58">
        <f t="shared" si="0"/>
        <v>82828.08</v>
      </c>
      <c r="G56" s="58">
        <f t="shared" si="1"/>
        <v>74536</v>
      </c>
      <c r="H56" s="54">
        <f>F56+G56</f>
        <v>157364.08000000002</v>
      </c>
      <c r="I56" s="54">
        <v>10353.51</v>
      </c>
      <c r="J56" s="54">
        <v>9317</v>
      </c>
      <c r="K56" s="32"/>
      <c r="L56" s="47" t="s">
        <v>90</v>
      </c>
    </row>
    <row r="57" spans="1:12" ht="28.5" x14ac:dyDescent="0.25">
      <c r="A57" s="19">
        <v>39</v>
      </c>
      <c r="B57" s="19">
        <v>39</v>
      </c>
      <c r="C57" s="20" t="s">
        <v>50</v>
      </c>
      <c r="D57" s="35" t="s">
        <v>8</v>
      </c>
      <c r="E57" s="58">
        <v>0.04</v>
      </c>
      <c r="F57" s="58">
        <f t="shared" si="0"/>
        <v>414.14</v>
      </c>
      <c r="G57" s="58">
        <f t="shared" si="1"/>
        <v>372.68</v>
      </c>
      <c r="H57" s="54">
        <f>F57+G57</f>
        <v>786.81999999999994</v>
      </c>
      <c r="I57" s="54">
        <v>10353.510000000002</v>
      </c>
      <c r="J57" s="54">
        <v>9317.0000000000018</v>
      </c>
      <c r="K57" s="32"/>
      <c r="L57" s="47" t="s">
        <v>90</v>
      </c>
    </row>
    <row r="58" spans="1:12" ht="71.25" x14ac:dyDescent="0.25">
      <c r="A58" s="19">
        <v>40</v>
      </c>
      <c r="B58" s="19">
        <v>40</v>
      </c>
      <c r="C58" s="20" t="s">
        <v>91</v>
      </c>
      <c r="D58" s="35" t="s">
        <v>9</v>
      </c>
      <c r="E58" s="58">
        <v>80.930000000000007</v>
      </c>
      <c r="F58" s="58">
        <f t="shared" si="0"/>
        <v>21885.7</v>
      </c>
      <c r="G58" s="58">
        <f t="shared" si="1"/>
        <v>28487.360000000001</v>
      </c>
      <c r="H58" s="54">
        <f>F58+G58</f>
        <v>50373.06</v>
      </c>
      <c r="I58" s="54">
        <v>270.42750000000007</v>
      </c>
      <c r="J58" s="54">
        <v>352</v>
      </c>
      <c r="K58" s="32"/>
      <c r="L58" s="47" t="s">
        <v>92</v>
      </c>
    </row>
    <row r="59" spans="1:12" ht="142.5" x14ac:dyDescent="0.25">
      <c r="A59" s="22">
        <v>41</v>
      </c>
      <c r="B59" s="22">
        <v>41</v>
      </c>
      <c r="C59" s="20" t="s">
        <v>93</v>
      </c>
      <c r="D59" s="35" t="s">
        <v>8</v>
      </c>
      <c r="E59" s="58">
        <v>67</v>
      </c>
      <c r="F59" s="58">
        <f t="shared" si="0"/>
        <v>1661950.6</v>
      </c>
      <c r="G59" s="58">
        <f t="shared" si="1"/>
        <v>849895.87</v>
      </c>
      <c r="H59" s="54">
        <f>F59+G59</f>
        <v>2511846.4700000002</v>
      </c>
      <c r="I59" s="54">
        <v>24805.232865000002</v>
      </c>
      <c r="J59" s="54">
        <v>12685.013000000001</v>
      </c>
      <c r="K59" s="32"/>
      <c r="L59" s="47" t="s">
        <v>94</v>
      </c>
    </row>
    <row r="60" spans="1:12" ht="128.25" x14ac:dyDescent="0.25">
      <c r="A60" s="19">
        <v>42</v>
      </c>
      <c r="B60" s="19">
        <v>42</v>
      </c>
      <c r="C60" s="20" t="s">
        <v>95</v>
      </c>
      <c r="D60" s="35" t="s">
        <v>13</v>
      </c>
      <c r="E60" s="58">
        <v>5.1860000000000003E-2</v>
      </c>
      <c r="F60" s="58">
        <f t="shared" si="0"/>
        <v>18039.349999999999</v>
      </c>
      <c r="G60" s="58">
        <f t="shared" si="1"/>
        <v>16566.16</v>
      </c>
      <c r="H60" s="54">
        <f>F60+G60</f>
        <v>34605.509999999995</v>
      </c>
      <c r="I60" s="54">
        <v>347847.03000000009</v>
      </c>
      <c r="J60" s="54">
        <v>319440</v>
      </c>
      <c r="K60" s="32"/>
      <c r="L60" s="47" t="s">
        <v>96</v>
      </c>
    </row>
    <row r="61" spans="1:12" ht="42.75" x14ac:dyDescent="0.25">
      <c r="A61" s="19">
        <v>43</v>
      </c>
      <c r="B61" s="19">
        <v>43</v>
      </c>
      <c r="C61" s="20" t="s">
        <v>84</v>
      </c>
      <c r="D61" s="35" t="s">
        <v>10</v>
      </c>
      <c r="E61" s="58">
        <v>47.9</v>
      </c>
      <c r="F61" s="58">
        <f t="shared" si="0"/>
        <v>12509.36</v>
      </c>
      <c r="G61" s="58">
        <f t="shared" si="1"/>
        <v>524212.81</v>
      </c>
      <c r="H61" s="54">
        <f>F61+G61</f>
        <v>536722.17000000004</v>
      </c>
      <c r="I61" s="54">
        <v>261.15570000000002</v>
      </c>
      <c r="J61" s="54">
        <v>10943.9</v>
      </c>
      <c r="K61" s="32"/>
      <c r="L61" s="47" t="s">
        <v>97</v>
      </c>
    </row>
    <row r="62" spans="1:12" ht="41.25" customHeight="1" x14ac:dyDescent="0.25">
      <c r="A62" s="19">
        <v>44</v>
      </c>
      <c r="B62" s="19">
        <v>44</v>
      </c>
      <c r="C62" s="20" t="s">
        <v>98</v>
      </c>
      <c r="D62" s="35" t="s">
        <v>8</v>
      </c>
      <c r="E62" s="58">
        <v>9</v>
      </c>
      <c r="F62" s="58">
        <f t="shared" si="0"/>
        <v>262643.71999999997</v>
      </c>
      <c r="G62" s="58">
        <f t="shared" si="1"/>
        <v>123881.97</v>
      </c>
      <c r="H62" s="54">
        <f>F62+G62</f>
        <v>386525.68999999994</v>
      </c>
      <c r="I62" s="54">
        <v>29182.635081</v>
      </c>
      <c r="J62" s="54">
        <v>13764.663</v>
      </c>
      <c r="K62" s="32"/>
      <c r="L62" s="47" t="s">
        <v>99</v>
      </c>
    </row>
    <row r="63" spans="1:12" ht="47.25" x14ac:dyDescent="0.25">
      <c r="A63" s="21"/>
      <c r="B63" s="21"/>
      <c r="C63" s="16" t="s">
        <v>100</v>
      </c>
      <c r="D63" s="37"/>
      <c r="E63" s="55"/>
      <c r="F63" s="58">
        <f t="shared" si="0"/>
        <v>0</v>
      </c>
      <c r="G63" s="58">
        <f t="shared" si="1"/>
        <v>0</v>
      </c>
      <c r="H63" s="54">
        <f>F63+G63</f>
        <v>0</v>
      </c>
      <c r="I63" s="54"/>
      <c r="J63" s="54"/>
      <c r="K63" s="32"/>
      <c r="L63" s="48"/>
    </row>
    <row r="64" spans="1:12" ht="57" x14ac:dyDescent="0.25">
      <c r="A64" s="19">
        <v>45</v>
      </c>
      <c r="B64" s="19">
        <v>45</v>
      </c>
      <c r="C64" s="20" t="s">
        <v>101</v>
      </c>
      <c r="D64" s="35" t="s">
        <v>13</v>
      </c>
      <c r="E64" s="58">
        <v>1.9438</v>
      </c>
      <c r="F64" s="58">
        <f t="shared" si="0"/>
        <v>188936.14</v>
      </c>
      <c r="G64" s="58">
        <f t="shared" si="1"/>
        <v>183455.84</v>
      </c>
      <c r="H64" s="54">
        <f>F64+G64</f>
        <v>372391.98</v>
      </c>
      <c r="I64" s="54">
        <v>97199.37000000001</v>
      </c>
      <c r="J64" s="54">
        <v>94380.000000000015</v>
      </c>
      <c r="K64" s="32"/>
      <c r="L64" s="47" t="s">
        <v>102</v>
      </c>
    </row>
    <row r="65" spans="1:12" ht="114" x14ac:dyDescent="0.25">
      <c r="A65" s="19">
        <v>46</v>
      </c>
      <c r="B65" s="19">
        <v>46</v>
      </c>
      <c r="C65" s="20" t="s">
        <v>103</v>
      </c>
      <c r="D65" s="35" t="s">
        <v>13</v>
      </c>
      <c r="E65" s="58">
        <v>16.212</v>
      </c>
      <c r="F65" s="58">
        <f t="shared" si="0"/>
        <v>1775885.34</v>
      </c>
      <c r="G65" s="58">
        <f t="shared" si="1"/>
        <v>1951120.6</v>
      </c>
      <c r="H65" s="54">
        <f>F65+G65</f>
        <v>3727005.9400000004</v>
      </c>
      <c r="I65" s="54">
        <v>109541.41001480386</v>
      </c>
      <c r="J65" s="54">
        <v>120350.395</v>
      </c>
      <c r="K65" s="32"/>
      <c r="L65" s="47" t="s">
        <v>104</v>
      </c>
    </row>
    <row r="66" spans="1:12" ht="228" x14ac:dyDescent="0.25">
      <c r="A66" s="19">
        <v>47</v>
      </c>
      <c r="B66" s="19">
        <v>47</v>
      </c>
      <c r="C66" s="20" t="s">
        <v>105</v>
      </c>
      <c r="D66" s="35" t="s">
        <v>13</v>
      </c>
      <c r="E66" s="58">
        <v>33.984000000000002</v>
      </c>
      <c r="F66" s="58">
        <f t="shared" si="0"/>
        <v>4543142.07</v>
      </c>
      <c r="G66" s="58">
        <f t="shared" si="1"/>
        <v>7259905.0700000003</v>
      </c>
      <c r="H66" s="54">
        <f>F66+G66</f>
        <v>11803047.140000001</v>
      </c>
      <c r="I66" s="54">
        <v>133684.73603601696</v>
      </c>
      <c r="J66" s="54">
        <v>213627.15000000002</v>
      </c>
      <c r="K66" s="32"/>
      <c r="L66" s="47" t="s">
        <v>106</v>
      </c>
    </row>
    <row r="67" spans="1:12" ht="28.5" x14ac:dyDescent="0.25">
      <c r="A67" s="19">
        <v>48</v>
      </c>
      <c r="B67" s="19">
        <v>48</v>
      </c>
      <c r="C67" s="20" t="s">
        <v>107</v>
      </c>
      <c r="D67" s="35" t="s">
        <v>8</v>
      </c>
      <c r="E67" s="58">
        <v>13.1</v>
      </c>
      <c r="F67" s="58">
        <f t="shared" si="0"/>
        <v>219546.07</v>
      </c>
      <c r="G67" s="58">
        <f t="shared" si="1"/>
        <v>146950.87</v>
      </c>
      <c r="H67" s="54">
        <f>F67+G67</f>
        <v>366496.94</v>
      </c>
      <c r="I67" s="54">
        <v>16759.24209</v>
      </c>
      <c r="J67" s="54">
        <v>11217.624</v>
      </c>
      <c r="K67" s="32"/>
      <c r="L67" s="47" t="s">
        <v>99</v>
      </c>
    </row>
    <row r="68" spans="1:12" ht="15.75" x14ac:dyDescent="0.25">
      <c r="A68" s="7"/>
      <c r="B68" s="8"/>
      <c r="C68" s="9" t="s">
        <v>17</v>
      </c>
      <c r="D68" s="40"/>
      <c r="E68" s="10"/>
      <c r="F68" s="28">
        <f t="shared" ref="F68:G68" si="2">SUM(F11:F67)</f>
        <v>173918134.56</v>
      </c>
      <c r="G68" s="28">
        <f t="shared" si="2"/>
        <v>74222770.349999994</v>
      </c>
      <c r="H68" s="28">
        <f>SUM(H11:H67)</f>
        <v>248140904.90999997</v>
      </c>
      <c r="I68" s="28"/>
      <c r="J68" s="28"/>
      <c r="K68" s="28"/>
      <c r="L68" s="49"/>
    </row>
    <row r="69" spans="1:12" x14ac:dyDescent="0.25">
      <c r="A69" s="2"/>
      <c r="B69" s="2"/>
      <c r="C69" s="11" t="s">
        <v>111</v>
      </c>
      <c r="D69" s="1"/>
      <c r="E69" s="59"/>
      <c r="F69" s="54">
        <f t="shared" ref="F69:G69" si="3">F68*22%</f>
        <v>38261989.603200004</v>
      </c>
      <c r="G69" s="54">
        <f t="shared" si="3"/>
        <v>16329009.476999998</v>
      </c>
      <c r="H69" s="54">
        <f>H68*22%</f>
        <v>54590999.080199994</v>
      </c>
      <c r="I69" s="54"/>
      <c r="J69" s="60"/>
      <c r="K69" s="29"/>
      <c r="L69" s="50"/>
    </row>
    <row r="70" spans="1:12" x14ac:dyDescent="0.25">
      <c r="A70" s="2"/>
      <c r="B70" s="2"/>
      <c r="C70" s="2" t="s">
        <v>18</v>
      </c>
      <c r="D70" s="1"/>
      <c r="E70" s="59"/>
      <c r="F70" s="61">
        <f t="shared" ref="F70:G70" si="4">F69+F68</f>
        <v>212180124.16320002</v>
      </c>
      <c r="G70" s="61">
        <f t="shared" si="4"/>
        <v>90551779.826999992</v>
      </c>
      <c r="H70" s="61">
        <f>H69+H68</f>
        <v>302731903.99019998</v>
      </c>
      <c r="I70" s="54"/>
      <c r="J70" s="62"/>
      <c r="K70" s="29"/>
      <c r="L70" s="50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Корр Константин</cp:lastModifiedBy>
  <cp:lastPrinted>2025-06-03T10:48:08Z</cp:lastPrinted>
  <dcterms:created xsi:type="dcterms:W3CDTF">2025-05-27T06:08:29Z</dcterms:created>
  <dcterms:modified xsi:type="dcterms:W3CDTF">2026-02-15T13:19:06Z</dcterms:modified>
</cp:coreProperties>
</file>