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КОЛОМНА\"/>
    </mc:Choice>
  </mc:AlternateContent>
  <bookViews>
    <workbookView xWindow="0" yWindow="0" windowWidth="28800" windowHeight="12435"/>
  </bookViews>
  <sheets>
    <sheet name="Лист1 (2)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2" l="1"/>
  <c r="F12" i="2" s="1"/>
  <c r="H12" i="2" s="1"/>
  <c r="E716" i="2" l="1"/>
  <c r="E715" i="2"/>
  <c r="E713" i="2"/>
  <c r="E714" i="2"/>
  <c r="E712" i="2"/>
  <c r="E717" i="2" s="1"/>
  <c r="E709" i="2"/>
  <c r="K23" i="2"/>
  <c r="F23" i="2" s="1"/>
  <c r="K24" i="2"/>
  <c r="F24" i="2" s="1"/>
  <c r="H24" i="2" s="1"/>
  <c r="K25" i="2"/>
  <c r="F25" i="2" s="1"/>
  <c r="H25" i="2" s="1"/>
  <c r="K26" i="2"/>
  <c r="F26" i="2" s="1"/>
  <c r="H26" i="2" s="1"/>
  <c r="K27" i="2"/>
  <c r="F27" i="2" s="1"/>
  <c r="H27" i="2" s="1"/>
  <c r="K28" i="2"/>
  <c r="F28" i="2" s="1"/>
  <c r="H28" i="2" s="1"/>
  <c r="K29" i="2"/>
  <c r="F29" i="2" s="1"/>
  <c r="H29" i="2" s="1"/>
  <c r="K30" i="2"/>
  <c r="F30" i="2" s="1"/>
  <c r="H30" i="2" s="1"/>
  <c r="K31" i="2"/>
  <c r="F31" i="2" s="1"/>
  <c r="H31" i="2" s="1"/>
  <c r="K32" i="2"/>
  <c r="F32" i="2" s="1"/>
  <c r="H32" i="2" s="1"/>
  <c r="K33" i="2"/>
  <c r="F33" i="2" s="1"/>
  <c r="H33" i="2" s="1"/>
  <c r="K35" i="2"/>
  <c r="F35" i="2" s="1"/>
  <c r="H35" i="2" s="1"/>
  <c r="K36" i="2"/>
  <c r="F36" i="2" s="1"/>
  <c r="H36" i="2" s="1"/>
  <c r="K37" i="2"/>
  <c r="F37" i="2" s="1"/>
  <c r="H37" i="2" s="1"/>
  <c r="K38" i="2"/>
  <c r="F38" i="2" s="1"/>
  <c r="H38" i="2" s="1"/>
  <c r="K39" i="2"/>
  <c r="F39" i="2" s="1"/>
  <c r="H39" i="2" s="1"/>
  <c r="K40" i="2"/>
  <c r="F40" i="2" s="1"/>
  <c r="H40" i="2" s="1"/>
  <c r="K41" i="2"/>
  <c r="F41" i="2" s="1"/>
  <c r="H41" i="2" s="1"/>
  <c r="K42" i="2"/>
  <c r="F42" i="2" s="1"/>
  <c r="H42" i="2" s="1"/>
  <c r="K43" i="2"/>
  <c r="F43" i="2" s="1"/>
  <c r="H43" i="2" s="1"/>
  <c r="K44" i="2"/>
  <c r="F44" i="2" s="1"/>
  <c r="H44" i="2" s="1"/>
  <c r="K45" i="2"/>
  <c r="F45" i="2" s="1"/>
  <c r="H45" i="2" s="1"/>
  <c r="K46" i="2"/>
  <c r="F46" i="2" s="1"/>
  <c r="H46" i="2" s="1"/>
  <c r="K48" i="2"/>
  <c r="F48" i="2" s="1"/>
  <c r="H48" i="2" s="1"/>
  <c r="K49" i="2"/>
  <c r="F49" i="2" s="1"/>
  <c r="H49" i="2" s="1"/>
  <c r="K50" i="2"/>
  <c r="F50" i="2" s="1"/>
  <c r="H50" i="2" s="1"/>
  <c r="K51" i="2"/>
  <c r="F51" i="2" s="1"/>
  <c r="H51" i="2" s="1"/>
  <c r="K52" i="2"/>
  <c r="F52" i="2" s="1"/>
  <c r="H52" i="2" s="1"/>
  <c r="K53" i="2"/>
  <c r="F53" i="2" s="1"/>
  <c r="H53" i="2" s="1"/>
  <c r="K54" i="2"/>
  <c r="F54" i="2" s="1"/>
  <c r="H54" i="2" s="1"/>
  <c r="K55" i="2"/>
  <c r="F55" i="2" s="1"/>
  <c r="H55" i="2" s="1"/>
  <c r="K56" i="2"/>
  <c r="F56" i="2" s="1"/>
  <c r="H56" i="2" s="1"/>
  <c r="K57" i="2"/>
  <c r="F57" i="2" s="1"/>
  <c r="H57" i="2" s="1"/>
  <c r="K58" i="2"/>
  <c r="F58" i="2" s="1"/>
  <c r="H58" i="2" s="1"/>
  <c r="K59" i="2"/>
  <c r="F59" i="2" s="1"/>
  <c r="H59" i="2" s="1"/>
  <c r="K61" i="2"/>
  <c r="F61" i="2" s="1"/>
  <c r="H61" i="2" s="1"/>
  <c r="K62" i="2"/>
  <c r="F62" i="2" s="1"/>
  <c r="H62" i="2" s="1"/>
  <c r="K63" i="2"/>
  <c r="F63" i="2" s="1"/>
  <c r="H63" i="2" s="1"/>
  <c r="K64" i="2"/>
  <c r="F64" i="2" s="1"/>
  <c r="H64" i="2" s="1"/>
  <c r="K65" i="2"/>
  <c r="F65" i="2" s="1"/>
  <c r="H65" i="2" s="1"/>
  <c r="K66" i="2"/>
  <c r="F66" i="2" s="1"/>
  <c r="H66" i="2" s="1"/>
  <c r="K67" i="2"/>
  <c r="F67" i="2" s="1"/>
  <c r="H67" i="2" s="1"/>
  <c r="K68" i="2"/>
  <c r="F68" i="2" s="1"/>
  <c r="H68" i="2" s="1"/>
  <c r="K14" i="2"/>
  <c r="F14" i="2" s="1"/>
  <c r="H14" i="2" s="1"/>
  <c r="K15" i="2"/>
  <c r="F15" i="2" s="1"/>
  <c r="H15" i="2" s="1"/>
  <c r="K16" i="2"/>
  <c r="F16" i="2" s="1"/>
  <c r="H16" i="2" s="1"/>
  <c r="K17" i="2"/>
  <c r="F17" i="2" s="1"/>
  <c r="H17" i="2" s="1"/>
  <c r="K18" i="2"/>
  <c r="K19" i="2"/>
  <c r="F19" i="2" s="1"/>
  <c r="H19" i="2" s="1"/>
  <c r="K20" i="2"/>
  <c r="F20" i="2" s="1"/>
  <c r="H20" i="2" s="1"/>
  <c r="K21" i="2"/>
  <c r="F21" i="2" s="1"/>
  <c r="H21" i="2" s="1"/>
  <c r="F18" i="2"/>
  <c r="H18" i="2" s="1"/>
  <c r="K13" i="2"/>
  <c r="F13" i="2" s="1"/>
  <c r="H13" i="2" s="1"/>
  <c r="K11" i="2"/>
  <c r="F11" i="2" s="1"/>
  <c r="H11" i="2" s="1"/>
  <c r="F702" i="2" l="1"/>
  <c r="H23" i="2"/>
  <c r="H702" i="2"/>
  <c r="H703" i="2" s="1"/>
  <c r="H704" i="2" s="1"/>
  <c r="F703" i="2" l="1"/>
  <c r="F704" i="2" s="1"/>
  <c r="E695" i="2"/>
  <c r="E696" i="2" s="1"/>
  <c r="E691" i="2"/>
  <c r="E686" i="2"/>
  <c r="E685" i="2"/>
  <c r="E680" i="2"/>
  <c r="H698" i="2" l="1"/>
  <c r="H699" i="2" s="1"/>
  <c r="H700" i="2" s="1"/>
  <c r="E667" i="2" l="1"/>
  <c r="E668" i="2" s="1"/>
  <c r="E658" i="2"/>
  <c r="E653" i="2" l="1"/>
  <c r="E652" i="2"/>
  <c r="E648" i="2"/>
  <c r="E645" i="2"/>
  <c r="E644" i="2"/>
  <c r="E643" i="2"/>
  <c r="E642" i="2"/>
  <c r="E637" i="2"/>
  <c r="E632" i="2"/>
  <c r="E545" i="2"/>
  <c r="E408" i="2"/>
  <c r="E299" i="2"/>
  <c r="E246" i="2"/>
</calcChain>
</file>

<file path=xl/sharedStrings.xml><?xml version="1.0" encoding="utf-8"?>
<sst xmlns="http://schemas.openxmlformats.org/spreadsheetml/2006/main" count="1828" uniqueCount="1073">
  <si>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</si>
  <si>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</si>
  <si>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</si>
  <si>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</si>
  <si>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</si>
  <si>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</si>
  <si>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</si>
  <si>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</si>
  <si>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</si>
  <si>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</si>
  <si>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</si>
  <si>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</si>
  <si>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</si>
  <si>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</si>
  <si>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м.п.</t>
  </si>
  <si>
    <t>т</t>
  </si>
  <si>
    <t>№ поз.п/п</t>
  </si>
  <si>
    <t>№ поз.по ВОР</t>
  </si>
  <si>
    <t xml:space="preserve">Объект: "Реконструкция цеха М6
на территории АО «Коломенский завод». </t>
  </si>
  <si>
    <t>Архитектурно-строительная часть АС1</t>
  </si>
  <si>
    <t>Демонтажные работы</t>
  </si>
  <si>
    <t>Демонтаж покрытия кровли в осях А-Их2-16' (Участок I)</t>
  </si>
  <si>
    <t>демонтаж
Рубероид (2 слоя)</t>
  </si>
  <si>
    <t>демонтаж
Цементо-песчаная стяжка</t>
  </si>
  <si>
    <t>демонтаж
Мелкоразмерные плиты покрытия (2250х500х100 мм - П-1)</t>
  </si>
  <si>
    <t>демонтаж
Мелкоразмерные плиты покрытия (1800х500х100 мм П-3)</t>
  </si>
  <si>
    <t>демонтаж
Мелкоразмерные плиты покрытия (850х500х100 мм П-4)</t>
  </si>
  <si>
    <t>демонтаж
Стальные отливы переменной ширины</t>
  </si>
  <si>
    <t>п.м.</t>
  </si>
  <si>
    <t>демонтаж
Рубероид на вертикальных и горизонтальных поверхностях парапета (2 слоя), h переменная</t>
  </si>
  <si>
    <t>демонтаж
Металлическая лестница №1</t>
  </si>
  <si>
    <t>кг</t>
  </si>
  <si>
    <t>демонтаж
Металлическая лестница №2</t>
  </si>
  <si>
    <t>демонтаж
Металлическая лестница №3</t>
  </si>
  <si>
    <t>демонтаж
Воронка без листоуловителя</t>
  </si>
  <si>
    <t>Демонтаж покрытия кровли в осях И-Сх2-16' (Участок II)</t>
  </si>
  <si>
    <t>демонтаж
Рубероид (3 слоя)</t>
  </si>
  <si>
    <t>демонтаж
Рубероид (1 слой)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</si>
  <si>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</si>
  <si>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</si>
  <si>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демонтаж
Металлическая лестница №5</t>
  </si>
  <si>
    <t>Демонтаж покрытия кровли в осях С-Шх2-16' (Участок III)</t>
  </si>
  <si>
    <t>демонтаж
Металлическая лестница №4</t>
  </si>
  <si>
    <t xml:space="preserve">демонтаж
Листвоуловитель в комплекте с воронкой </t>
  </si>
  <si>
    <t>Демонтаж покрытия кровли в осях Ш-Юх2-16' (Участок IV)</t>
  </si>
  <si>
    <t>Рубероид (1 слой)</t>
  </si>
  <si>
    <t>Цементо-песчаная стяжка</t>
  </si>
  <si>
    <t>Рубероид в 2 слоя по битумной мастике</t>
  </si>
  <si>
    <t>Асфальто-бетонная стяжка</t>
  </si>
  <si>
    <t>Мелкоразмерные плиты покрытия (2250х500х100 мм П-1)</t>
  </si>
  <si>
    <t>Мелкоразмерные плиты покрытия (1500х500х100 мм П-2)</t>
  </si>
  <si>
    <t>Мелкоразмерные плиты покрытия (1800х500х100 мм П-3)</t>
  </si>
  <si>
    <t>Стальные отливы переменной ширины</t>
  </si>
  <si>
    <t>Рубероид на вертикальных и горизонтальных поверхностях парапета (2 слоя), h переменная</t>
  </si>
  <si>
    <t xml:space="preserve">Листвоуловитель в комплекте с воронкой </t>
  </si>
  <si>
    <t>Воронка без листоуловителя</t>
  </si>
  <si>
    <t>Металлическая лестница №5</t>
  </si>
  <si>
    <t>Демонтаж покрытия кровли в осях Ю-А'х2-16' (Участок V)</t>
  </si>
  <si>
    <t>Демонтаж покрытия фонаря в осях И-Сх4-22 (Участок VII)</t>
  </si>
  <si>
    <t>Рубероид (4 слоя)</t>
  </si>
  <si>
    <t>Рубероид (2 слоя)</t>
  </si>
  <si>
    <t>Мелкоразмерные плиты покрытия (2000х500х100 мм - П-5)</t>
  </si>
  <si>
    <t xml:space="preserve">Бортовые плиты </t>
  </si>
  <si>
    <t>Заполнение светоаэрационных фонарей из поликарбоната (остекление)</t>
  </si>
  <si>
    <t>Каркас остектения из металлических уголков</t>
  </si>
  <si>
    <t xml:space="preserve">Торец светоаэрационного фонаря </t>
  </si>
  <si>
    <t>Стальные отливы (кровельные, подоконные)</t>
  </si>
  <si>
    <t>Рубероид на вертикальных поверхностях бортовых плит (2 слоя)</t>
  </si>
  <si>
    <t>Деревянная доска</t>
  </si>
  <si>
    <t>Демонтаж покрытия фонаря в осях С-Шх4-22 (Участок VIII)</t>
  </si>
  <si>
    <t>Рубероид (3 слоя)</t>
  </si>
  <si>
    <t>Стеклоизол (1 слой)</t>
  </si>
  <si>
    <t>Каркас остектения из металлических элементов</t>
  </si>
  <si>
    <t>Демонтаж покрытия фонаря в осях Ш/М-Юх4-22 (Участок IХ)</t>
  </si>
  <si>
    <t>Демонтаж покрытия фонаря в осях Ш/М-Юх4-22 (Участок Х)</t>
  </si>
  <si>
    <t>Утеплитель мин. вата 3 слоя</t>
  </si>
  <si>
    <t>Пароизоляционная пленка</t>
  </si>
  <si>
    <t>Профлист</t>
  </si>
  <si>
    <t>Монтажные работы</t>
  </si>
  <si>
    <t>Усиление ферм ФС-1 и ФФ-1</t>
  </si>
  <si>
    <t>Усиление ферм фонаря ФФ-1: доращивание сечения ВП - уголком 56х5 по ГОСТ 8509-93, доращивание сечения раскосов - уголком 50х5 по ГОСТ 8509-93, установка шпренгелей из спаренных уголков 50х5 по ГОСТ 8509-93</t>
  </si>
  <si>
    <t>Усиление ферм ФС-1: доращивание сечения ВП -полосовым прокатом 75х5 по ГОСТ 103—2006, установка шпренгелей из спаренных уголков 63х6 по ГОСТ 8509-93</t>
  </si>
  <si>
    <t>Усиление ферм ФС-2 и ФФ-2</t>
  </si>
  <si>
    <t>Усиление ферм фонаря ФФ-2: доращивание сечения ВП - уголком 56х5 по ГОСТ 8509-93, доращивание сечения стоек - уголком 56х5 по ГОСТ 8509-93, доращивание сечения раскосов - уголком 50х5 по ГОСТ 8509-93,  доращивание сечения крайних стоек - полосовой сталью по ГОСТ 103-2006, установка шпренгелей из спаренных уголков 50х5 по ГОСТ 8509-93</t>
  </si>
  <si>
    <t>Усиление ферм ФС-2: доращивание сечения стоек -уголком 56х5 по ГОСТ 8509-93, установка шпренгелей из спаренных уголков 56х5 и 90х8 по ГОСТ 8509-93</t>
  </si>
  <si>
    <t>Усиление ферм ФС-3 и ФФ-3</t>
  </si>
  <si>
    <t>Усиление ферм фонаря ФФ-3: доращивание сечения раскосов - уголком 50х5 по ГОСТ 8509-93, установка шпренгелей из спаренных уголков 50х5 по ГОСТ 8509-93</t>
  </si>
  <si>
    <t xml:space="preserve">Усиление ферм ФС-4 </t>
  </si>
  <si>
    <t>Усиление ферм ФС-4: установка шпренгелей из спаренных уголков 50х5 по ГОСТ 8509-93</t>
  </si>
  <si>
    <t>Демонтажные работы по прогонам</t>
  </si>
  <si>
    <t>Демонтаж прогонов Пр-2 (5 пролет) из швеллера 22а по ГОСТ 8240-56 по фермам ФС-4</t>
  </si>
  <si>
    <t>Демонтаж прогонов Пр-2 (4 пролет) из швеллера 22а по ГОСТ 8240-56 по фермам ФС-3</t>
  </si>
  <si>
    <t>Демонтаж прогонов Пр-1 (3 пролет) из швеллера 20а по ГОСТ 8240-56 по фермам ФС-2</t>
  </si>
  <si>
    <t>Демонтаж прогонов Пр-1 (1 и 2 пролет) из швеллера 20а по ГОСТ 8240-56 по фермам ФС-1</t>
  </si>
  <si>
    <t>Демонтаж прогонов Пр-2 (5 и 4 пролеты) из швеллера 22а по ГОСТ 8240-56 по фермам ФС-4 и ФС-3 в осях 2-3</t>
  </si>
  <si>
    <t>Демонтаж прогонов Пр-2 (5 и 4 пролеты) из швеллера 22а по ГОСТ 8240-56 по фермам ФС-4 и ФС-3 в осях 16-16'</t>
  </si>
  <si>
    <t>Демонтаж прогонов Пр-1 (1, 2 и 3 пролеты) из швеллера 22а по ГОСТ 8240-56 по фермам ФС-2 и ФС-1 в осях 2-3</t>
  </si>
  <si>
    <t>Демонтаж прогонов Пр-1 (1, 2 и 3 пролеты) из швеллера 22а по ГОСТ 8240-56 по фермам ФС-2 и ФС-1 в осях 16-16'</t>
  </si>
  <si>
    <t>Демонтаж прогонов Пр-1 из швеллера 22а по ГОСТ 8240-56 с заменой их на новые аналогичного сечения</t>
  </si>
  <si>
    <t>Демонтаж прогонов Пр-3 из двутавра 22 по ГОСТ 8239-89 с заменой их на новые аналогичного сечения</t>
  </si>
  <si>
    <t>Демонтаж прогонов Пр-1 из швеллера 20а по ГОСТ 8240-56 с заменой их на новые аналогичного сечения</t>
  </si>
  <si>
    <t>Монтажные работы по прогонам</t>
  </si>
  <si>
    <t xml:space="preserve">Установка новых прогонов </t>
  </si>
  <si>
    <t>Установка новых прогонов из двутавра 20К2 по ГОСТ Р 57837-2017 (Пр-4)</t>
  </si>
  <si>
    <t>Установка новых прогонов из двутавра 20К2 по ГОСТ Р 57837-2017 (Пр-5)</t>
  </si>
  <si>
    <t>Установка новых прогонов из двутавра 20К2 по ГОСТ Р 57837-2017 (Пр-6)</t>
  </si>
  <si>
    <t>Крепление новых прогонов болтами ∅20 по ГОСТ 7798-70, полосовой сталью по ГОСТ 103-2006 и листовой по ГОСТ 19903-2015</t>
  </si>
  <si>
    <t>Устройство гнезд в кирпичной стене  для опирания новых прогонов</t>
  </si>
  <si>
    <t>Устройство бетонной подушки для опирания новых прогонов, бетон В15</t>
  </si>
  <si>
    <t>Заполнение полости (пазух) гнезд в кирпичной кладке стен после установки новых прогонов -  заложение (забивка) кирпичом</t>
  </si>
  <si>
    <t>Заполнение полости (пазух) гнезд в кирпичной кладке стен после заложения (забивки) кирпичом  обетонировать узлы</t>
  </si>
  <si>
    <t xml:space="preserve">Замена существующих прогонов </t>
  </si>
  <si>
    <t>Установка новых прогонов из швеллера 20 по ГОСТ 8240-97 (Пр-1)</t>
  </si>
  <si>
    <t>Установка новых прогонов из двутавра 22 по ГОСТ ГОСТ 8239-89 (Пр-3)</t>
  </si>
  <si>
    <t>Демонтажные работы по распоркам, вертикальным и горизонтальным связям покрытия</t>
  </si>
  <si>
    <t>Демонтаж распорок Р-1 из двух уголков 90х56х6 по ГОСТ 8510-57 (в осях Ш/М-А'х3-4, Ш/М-А'х10-11, Ш/М-А'х22-16 по НП ферм)</t>
  </si>
  <si>
    <t>Демонтаж распорок Р-2 из одиночного уголка 56х5 по ГОСТ 8509-57 (в осях Ш/М-Юх5-21, Ю-А'х5-21 по НП ферм)</t>
  </si>
  <si>
    <t>Демонтаж распорок Р-2 из одиночного уголка 56х5 по ГОСТ 8509-57 (в осях Ш/М-Юх5-21, Ю-А'х5-21, И-Сх5-21 по ВП ферм)</t>
  </si>
  <si>
    <t>Демонтаж распорок Р-5 из одиночного уголка 63х5 по ГОСТ 8509-57 (в осях А-Их5-21, С-Шх5-21, И-Сх3-4 и И-Сх22-16  по НП ферм)</t>
  </si>
  <si>
    <t>Демонтаж распорок Р-12 из одиночного уголка 50х5 по ГОСТ 8509-57 (в осях И-Сх3-4 и И-Сх22-16 по НП ферм)</t>
  </si>
  <si>
    <t>Демонтаж распорок Р-5 из одиночного уголка 63х5 по ГОСТ 8509-57 (в осях С-Шх5-21 по ВП ферм)</t>
  </si>
  <si>
    <t>Демонтаж распорок Р-6 двух уголков 56х5 по ГОСТ 8509-57 (в осях С-Шх5-21 по НП ферм и колоннам)</t>
  </si>
  <si>
    <t>Демонтаж распорок Р-10 двух уголков 63х6 по ГОСТ 8509-57 (в осях С-Шх3-4, С-Шх22-16 по НП ферм)</t>
  </si>
  <si>
    <t>Демонтаж распорок Р-11 из двух уголков 75х6 по ГОСТ 8509-57 (в осях С-Шх10-11 по НП ферм)</t>
  </si>
  <si>
    <t>Демонтаж распорок Р-7 из двух уголков 100х75х8 по ОСТ 10015-39 (в осях И-Сх13-14 по НП ферм)</t>
  </si>
  <si>
    <t>Демонтаж распорок Р-3 из двух уголков 75х6 по ГОСТ 8509-57 (в осях Ш/М-Юх5-15 по НП ферм)</t>
  </si>
  <si>
    <t xml:space="preserve">Демонтаж горизонтальных связей СГ-1 из одиночного уголка 63х6 по ГОСТ 8509-57 (по НП ферм) с заменой их на новые </t>
  </si>
  <si>
    <t xml:space="preserve">Демонтаж горизонтальных связей СГ-1 из одиночного уголка 63х6 по ГОСТ 8509-57 (по ВП ферм) с заменой их на новые 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</si>
  <si>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</si>
  <si>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Демонтаж вертикальных связей СВ-13 из одиночного уголка 56х5 по ГОСТ 8509-57 (по фермам фонаря) в осях С-Шх4-5, С-Шх10-11, С-Шх21-22</t>
  </si>
  <si>
    <t>Демонтаж вертикальных связей СВ-15 из одиночного уголка 56х5 по ГОСТ 8509-57 (по фермам фонаря) в осях И-Сх4-5, И-Сх10-11, И-Сх21-22</t>
  </si>
  <si>
    <t>Демонтаж вертикальных связей СВ-12 из двух уголков 56х5 по ГОСТ 8509-57 (по фермам фонаря) в осях Ю-А'х4-5, Ю-А'х10-11, Ш/М-Юх10-11</t>
  </si>
  <si>
    <t>Демонтаж элемента вертикальных связей СВ-12 из двух уголков 56х5 по ГОСТ 8509-57 (по фермам фонаря) в осях Ю-А'х21-22</t>
  </si>
  <si>
    <t>Демонтаж элемента вертикальных связей СВ-1 из уголков 63х6 и 50х5 по ГОСТ 8509-57 (по фермам) в осях Ш/Мх21-22 и Юх21-22</t>
  </si>
  <si>
    <t>Демонтаж элемента вертикальной связи СВ-3 из уголков 56х5 и 75х6 по ГОСТ 8509-57 (по фермам) в осях Шх21-22</t>
  </si>
  <si>
    <t>Монтажные работы по  по распоркам, вертикальным и горизонтальным связям покрытия</t>
  </si>
  <si>
    <t>Установка распорок Р-10 (нов.) по НП ферм</t>
  </si>
  <si>
    <t>Установка распорок Р-2 (нов.) по НП ферм</t>
  </si>
  <si>
    <t>Установка распорок Р-6 (нов.) по НП ферм</t>
  </si>
  <si>
    <t>Установка распорок Р-5 (нов.) по ВП ферм</t>
  </si>
  <si>
    <t>Замена распорок Р-3 по колоннам</t>
  </si>
  <si>
    <t>Замена распорки Р-7 по НП ферм</t>
  </si>
  <si>
    <t>Установка распорки Р-8 по колоннам</t>
  </si>
  <si>
    <t>Установка распорок Р-12 (нов.) по НП ферм</t>
  </si>
  <si>
    <t>Усиление вертикальных связей ВС-1</t>
  </si>
  <si>
    <t>Усиление вертикальных связей ВС-2</t>
  </si>
  <si>
    <t>Усиление вертикальных связей ВС-4</t>
  </si>
  <si>
    <t>Усиление вертикальных связей ВС-5</t>
  </si>
  <si>
    <t>Усиление вертикальных связей ВС-6</t>
  </si>
  <si>
    <t>Усиление вертикальных связей ВС-8</t>
  </si>
  <si>
    <t>Усиление вертикальных связей ВС-12</t>
  </si>
  <si>
    <t>Усиление вертикальных связей ВС-14</t>
  </si>
  <si>
    <t>Усиление вертикальных связей ВС-16</t>
  </si>
  <si>
    <t>Установка новых ВС-13, ВС-15, ВС-11</t>
  </si>
  <si>
    <t>Замена элементов вертикальной связи ВС-1</t>
  </si>
  <si>
    <t>Замена элементов вертикальной связи ВС-3</t>
  </si>
  <si>
    <t>Замена элементов вертикальной связи ВС-12</t>
  </si>
  <si>
    <t>Замена элементов вертикальной связи ВС-14</t>
  </si>
  <si>
    <t>Замена элемента вертикальной связи ВС-12</t>
  </si>
  <si>
    <t>Усиление горизонтальных связей СГ-1</t>
  </si>
  <si>
    <t>Замена горизонтальных связей СГ-1</t>
  </si>
  <si>
    <t>Установка новой горизонтальной связи СГ-1</t>
  </si>
  <si>
    <t>Обработка существующих и новых (монтируемых) элементов металлоконструкций покрытия</t>
  </si>
  <si>
    <t>Обработка сущ. эл.-в м/к покрытия в осях А-А'-2-16': Зачистка от окрасочного слоя абразивным инструментом (металлические щетки, шлифовальные машинки)</t>
  </si>
  <si>
    <t>Обработка сущ. эл.-в м/к покрытия в осях А-А'-2-16': обработка преобразователем ржавчины - химическая очистка</t>
  </si>
  <si>
    <t>Обработка сущ. эл.-в м/к покрытия в осях А-А'-2-16': покрытие одним слоем грунтовки ГФ-021 ГОСТ25129-2020</t>
  </si>
  <si>
    <t>Обработка сущ. эл.-в м/к покрытия в осях А-А'-2-16': покрытие огнезащитной краской КЕДР МЕТ КО</t>
  </si>
  <si>
    <t>Обработка сущ. эл.-в м/к покрытия в осях А-А'-2-16':  покрытие слоем эмали ПФ-115 ГОСТ 6465-76 за 2 раза, цвет RAL9016</t>
  </si>
  <si>
    <t>Обработка новых (монтируемых) эл.-в м/к покрытия в осях А-А'-2-16': Покрытие одним слоем грунтовки ГФ-021 ГОСТ25129-2020</t>
  </si>
  <si>
    <t>Обработка новых (монтируемых) эл.-в м/к покрытия в осях А-А'-2-16':  покрытие огнезащитной краской КЕДР МЕТ КО</t>
  </si>
  <si>
    <t>Обработка новых (монтируемых) эл.-в м/к покрытия в осях А-А'-2-16':  покрытие слоем эмали ПФ-115 ГОСТ 6465-76 за 2 раза, цвет RAL9016</t>
  </si>
  <si>
    <t>Общие реморнтные работы металлических эл-ов покрытия</t>
  </si>
  <si>
    <t>Устраниение штучной погнутости металлических элементов покрытия с помощью ручного молотка для правки стали</t>
  </si>
  <si>
    <t xml:space="preserve">Выправка металлических элементов  </t>
  </si>
  <si>
    <t>Ревизия всех болтовых соединений, затяжка существующих гаек</t>
  </si>
  <si>
    <t>Замена болтового крепление</t>
  </si>
  <si>
    <t>Усиление (доращивание сечения) металлических элементов (после выполнения выправки) путем наваривания элементов аналогичного сечения</t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</si>
  <si>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</si>
  <si>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</si>
  <si>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Дем. опорного столика из уголка 140х90х10 по ГОСТ 8510-57</t>
  </si>
  <si>
    <t>Зачистка поверхности от окрасочного слоя, обработка преобразователем ржавчины</t>
  </si>
  <si>
    <t xml:space="preserve">Монтажные работы по опорному столику </t>
  </si>
  <si>
    <t>Устройство новых опорных столиков (Типовой узел №1)</t>
  </si>
  <si>
    <t>Огрунтовка ГФ-021 (1 слой), зетем покрытие новых элементов усиления слоем эмали ПФ-115 ГОСТ 6465-76 за 2 раза, цвет RAL9016</t>
  </si>
  <si>
    <t>Усиление существующих опорных столиков</t>
  </si>
  <si>
    <t>Монтажные работы  по фермам фонарей</t>
  </si>
  <si>
    <t>Устройство каркаса обшивки фонарей из уголка 75х5 по ГОСТ 8510-86 и трубы 70х4 по ГОСТ 30245-2003</t>
  </si>
  <si>
    <t>Обшивка торцов и продольных стен cтеновыми сэндвич-панелями</t>
  </si>
  <si>
    <t>Устройство остекления фонарей</t>
  </si>
  <si>
    <t>Установка дверных блоков</t>
  </si>
  <si>
    <t>Устройство Узла опирания профилированного настила</t>
  </si>
  <si>
    <t xml:space="preserve">Монтаж опорных уголков </t>
  </si>
  <si>
    <t xml:space="preserve">Устройство нового пирага кровли ТН-Кровля Смарт PIR (Технониколь) </t>
  </si>
  <si>
    <t>Устройство настила из Профилированного стального листа Н60-845-0,8 оцинкованный</t>
  </si>
  <si>
    <t xml:space="preserve">
95,203</t>
  </si>
  <si>
    <t>Укладка Рулонного битумного материала - Паробарьер СА500</t>
  </si>
  <si>
    <t>Укладка утеплителя с креплением саморезами</t>
  </si>
  <si>
    <t>Устройство механического крепления фиксаторами утеплителя</t>
  </si>
  <si>
    <t>Укладка Полимерной мембраны - LOGICROOF V-RP 1,5мм</t>
  </si>
  <si>
    <t>Монтаж Датчик снега DW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</si>
  <si>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</si>
  <si>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</si>
  <si>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>Прочие материалы</t>
  </si>
  <si>
    <t xml:space="preserve">Укладка полиэтиленовой пленки марки М поверх защитных сеток по НП ферм </t>
  </si>
  <si>
    <t>Защита оборудования от пыли - укладка полиэтиленовой пленки марки М (повышенной прочности) по ГОСТ 10354-82</t>
  </si>
  <si>
    <t>Установка Профилей С-образных 100х40х2,5, п.м.</t>
  </si>
  <si>
    <t>Ремонт верт. поверхностей кирпичных парапетов - оштукатуривание Цементно-песчаным раствором М50</t>
  </si>
  <si>
    <t>м2/м3</t>
  </si>
  <si>
    <t>625,3/7,82</t>
  </si>
  <si>
    <t xml:space="preserve">Устройство узлов кровельной системы  ТН-Кровля Смарт PIR (Технониколь) </t>
  </si>
  <si>
    <t xml:space="preserve">Устройство Примыкания кровельной системы к обшивке фонаря
</t>
  </si>
  <si>
    <t>Установка опорного уголка из оцинкованной стали толщиной 0,7 мм (к коньку)</t>
  </si>
  <si>
    <t>Устройство телоизоляции с креплением саморезами</t>
  </si>
  <si>
    <t>Устройство Примыкания кровельной системы к обшивке фонаря (Н=650мм)</t>
  </si>
  <si>
    <t>Устройство конька</t>
  </si>
  <si>
    <t xml:space="preserve">Устройство парапета (Н=1,24м)
</t>
  </si>
  <si>
    <t>Установка опорного уголка из оцинкованной стали толщиной 0,7 мм, размер 325*х100 мм</t>
  </si>
  <si>
    <t>Установка теплоизоляционных плит ТЕХНОРУФ Н ПРОФ, 50 мм с креплением саморезами</t>
  </si>
  <si>
    <t>Огрунтовка оснований праймером</t>
  </si>
  <si>
    <t>Устройство примыканий из ПВХ мембраны</t>
  </si>
  <si>
    <t xml:space="preserve">Устройство Отлива из оцинкованной стали с полимер. покрытием RAL7004, t=0,7мм </t>
  </si>
  <si>
    <t>Устройство ограждения кровли ТЕХНОНИКОЛЬ КО/PRO/PH/800-3</t>
  </si>
  <si>
    <t>Установка элементов кровельного ограждения ТЕХНОНИКОЛЬ КО/PRO/PH/800-3</t>
  </si>
  <si>
    <t>Устройство свеса кровли</t>
  </si>
  <si>
    <t>Укладка Антисептированного бруса (сечение 140*х80* мм)</t>
  </si>
  <si>
    <t>Укладка листа ЛПП (или ЦСП-1) в 2 слоя, t листа 10* мм, ширина листа 700 мм</t>
  </si>
  <si>
    <t>Покрытие вертикальной поверхности Праймером битумным ТЕХНОНИКОЛЬ № 01</t>
  </si>
  <si>
    <t xml:space="preserve">Укладка слоя Полимерной мембраны LOGICROOF V-RP 1,5мм </t>
  </si>
  <si>
    <t>Устройство отлива (карнизного свеса) из ПВХ металла LOGICROOF</t>
  </si>
  <si>
    <t>Устройство ограждения кровли ТЕХНОНИКОЛЬ KKO/CK, h=1200мм</t>
  </si>
  <si>
    <t>Установка элементов кровельного ограждения ТЕХНОНИКОЛЬ KKO/CK, h=1200мм</t>
  </si>
  <si>
    <t>Устройство пешеходных дорожек из готовых элементов LOGICROOF Walkway Puzzle</t>
  </si>
  <si>
    <t>Устройство воронок</t>
  </si>
  <si>
    <t>Устройство аэраторов</t>
  </si>
  <si>
    <t>Устройство Примыкания к вертикали с
доутеплением для каменных стен</t>
  </si>
  <si>
    <t>Установка опорного каркаса</t>
  </si>
  <si>
    <t>Установка утеплителя с креплением саморезами</t>
  </si>
  <si>
    <t>Огрунтовка праймером</t>
  </si>
  <si>
    <t>Устройство Примыкания к вертикали из ПВХ-мембраны</t>
  </si>
  <si>
    <t>Установка отлива</t>
  </si>
  <si>
    <t>Устройство Кровельного свеса</t>
  </si>
  <si>
    <t xml:space="preserve">Укладка утеплителя с креплением саморезами
</t>
  </si>
  <si>
    <t>Огрунтовка оснований</t>
  </si>
  <si>
    <t>Устройство кровельного свеса из ПВХ-мембраны</t>
  </si>
  <si>
    <t>Устройство свеса из ПВХ металла LOGICROOF</t>
  </si>
  <si>
    <t>Устройство крнизного свеса</t>
  </si>
  <si>
    <t>Установка Карнизного отлива из оц.стали с полимер.покрытием RAL7004, t=0,7 мм, м2</t>
  </si>
  <si>
    <t>Устройство уклонообразующего слоя из Ц.п. раствора М50</t>
  </si>
  <si>
    <t>Установка лестниц металлических Лм-1</t>
  </si>
  <si>
    <t>Установка дополнительных прогонов</t>
  </si>
  <si>
    <t>Огрунтовка ГФ-021 1слой</t>
  </si>
  <si>
    <t>Окраска ПФ-115 2 слоя</t>
  </si>
  <si>
    <t>Укладка утеплителя
Минеральная вата легких марок (Технониколь или аналог)</t>
  </si>
  <si>
    <t>Устройство примыканий к стойкам</t>
  </si>
  <si>
    <t>Монтаж фасонных элементов</t>
  </si>
  <si>
    <t>Монтаж фасонных элементов из оц. стали, t=0,5мм (АТР МеталлПрофиль)</t>
  </si>
  <si>
    <t>Монтаж фасонных элементов из оц. стали, t=0,7мм индивидуального изготовления</t>
  </si>
  <si>
    <t>Монтаж фасонных элементов Bauder</t>
  </si>
  <si>
    <t>Установка лестниц металлических Лм-2</t>
  </si>
  <si>
    <t>Устройство внутренних ходовых площадок в уровне фонаря</t>
  </si>
  <si>
    <t>Монтаж элементов внутренних ходовых площадок</t>
  </si>
  <si>
    <t>Устройство защитных сеток</t>
  </si>
  <si>
    <t>Установка защитных стенок фонарей СП-2</t>
  </si>
  <si>
    <t>Крепление защитных сеток СП-2</t>
  </si>
  <si>
    <t>Прочие работы (мусор)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</si>
  <si>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</si>
  <si>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</si>
  <si>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</si>
  <si>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</si>
  <si>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</si>
  <si>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>Архитектурно-строительная часть АС2</t>
  </si>
  <si>
    <t>Демонтаж покрытия кровли в осях А/4-А'/Ях1-2 (Участок VI)</t>
  </si>
  <si>
    <t>Демонтаж:
Рубероид (2 слоя)</t>
  </si>
  <si>
    <t>м2/м3/т</t>
  </si>
  <si>
    <t>Демонтаж:
Стеклоизол (1 слой)</t>
  </si>
  <si>
    <t>Демонтаж:
Цементо-песчаная стяжка армированная</t>
  </si>
  <si>
    <t>Демонтаж:
Пенопласт</t>
  </si>
  <si>
    <t>Демонтаж:
Профиллированный лист</t>
  </si>
  <si>
    <t>Демонтаж:
Асбестоцементный лист 40/150</t>
  </si>
  <si>
    <t>Демонтаж:
Монолитный железобетонный участок</t>
  </si>
  <si>
    <t>Демонтаж:
Стальные отливы переменной ширины</t>
  </si>
  <si>
    <t>Демонтаж:
Рубероид на вертикальных и горизонтальных поверхностях парапета (2 слоя)</t>
  </si>
  <si>
    <t xml:space="preserve">Демонтаж:
Листвоуловитель в комплекте с воронкой </t>
  </si>
  <si>
    <t>Демонтаж:
Воронка без листоуловителя</t>
  </si>
  <si>
    <t>Демонтаж покрытия фонаря в осях С/3-С/2х1/2-2/1, С-Фх1/2-2/1, М-Щх1/2-2/1 (Участок ХI)</t>
  </si>
  <si>
    <t>Демонтаж:
Профлист</t>
  </si>
  <si>
    <t>Демонтаж:
Торец светоаэрационного фонаря из асбестоцементного волнистого листа 40/150</t>
  </si>
  <si>
    <t>Демонтаж:
Бортовая подоконная обшивка из асбестоцементного волнистого листа 40/150</t>
  </si>
  <si>
    <t>Демонтаж:
Рубероид на вертикальных поверхностях фонаря (2 слоя)</t>
  </si>
  <si>
    <t>Демонтаж:
Шибер из асбестоцементного волнистого листа 40/150</t>
  </si>
  <si>
    <t xml:space="preserve">Демонтаж:
Деревянный настил (уложенный в двух фонарях для перекрытия проема) из деревянной доски (150х30 мм)  </t>
  </si>
  <si>
    <t>Демонтаж покрытия фонаря в осях А/3-А/1х1/2-2/1 (Участок ХII)</t>
  </si>
  <si>
    <t>Демонтаж:
Асбестоцементный волнистый лист 40/150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</si>
  <si>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</si>
  <si>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 xml:space="preserve">Демонтаж:
Бортовые плиты </t>
  </si>
  <si>
    <t>Демонтаж:
Рубероид на вертикальных поверхностях бортовых плит (2 слоя)</t>
  </si>
  <si>
    <t>Демонтаж:
Деревянная доска (150х25 мм) бортовой обшивки</t>
  </si>
  <si>
    <t>Демонтаж:
Стальные отливы (подоконные)</t>
  </si>
  <si>
    <t>Демонтаж:
Заполнение светоаэрационных фонарей из поликарбоната (остекление)</t>
  </si>
  <si>
    <t>Демонтаж:
Каркас остектения из металлических элементов</t>
  </si>
  <si>
    <t>Демонтаж прогонов по фермам покрытия</t>
  </si>
  <si>
    <t>Демонтаж прогонов Пр-2 из швеллера 22а по ГОСТ 8240-56 по фермам ФС-5 и ФС-6</t>
  </si>
  <si>
    <t>Демонтаж  прогонов Пр-2 из швеллера 22а по ГОСТ 8240-56 по фермам ФС-5 и ФС-6</t>
  </si>
  <si>
    <t xml:space="preserve">Демонтаж прогонов Пр-2 из швеллера 22а по ГОСТ 8240-56 по фермам ФС-5 </t>
  </si>
  <si>
    <t>Демонтаж  прогонов Пр-3 из двутавра 22 по ГОСТ 8239-56 по коланнам</t>
  </si>
  <si>
    <t>Демонтаж прогонов Пр-3 из двутавра 22 по ГОСТ 8239-56 по коланнам</t>
  </si>
  <si>
    <t xml:space="preserve">Демонтаж  опорных пластин (листов) t=10 для крепления прогонов Пр-3 </t>
  </si>
  <si>
    <t>Демонтаж  затяжки, установленной между прогонами, из арматурного стержня ∅14* по ГОСТ 5781-82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</si>
  <si>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</si>
  <si>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</si>
  <si>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</si>
  <si>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>Демонтаж  участка ВП ферм фонаря ФФ-4 (в осях 1/2-2/1хС/3-С/2, 1/2-2/1хС-Ф, 1/2-2/1хМ-Щ) из спаренных швеллеров №12 по ГОСТ 8240-56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</si>
  <si>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</si>
  <si>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Демонтаж вертикальных связей СВ-17 из уголка 40х4 по ГОСТ 8509-57</t>
  </si>
  <si>
    <t>Замена прогонов по фермам</t>
  </si>
  <si>
    <t>Установка новых прогонов из Швеллера №22У по ГОСТ 8240-97 (Пр-2 (нов))</t>
  </si>
  <si>
    <t>Установка новых прогонов из Швеллера №22У по ГОСТ 8240-97 (Пр-1 (нов))</t>
  </si>
  <si>
    <t>Установка новых прогонов из Швеллера №22У по ГОСТ 8240-97 (Пр-3 (нов))</t>
  </si>
  <si>
    <t>Крепление новых прогонов</t>
  </si>
  <si>
    <t>Узел опирания крайних прогонов Пр-1 на кирпичные стены</t>
  </si>
  <si>
    <t>Замена прогонов по колоннам</t>
  </si>
  <si>
    <t>Установка новых прогонов из Двутавра 22 по ГОСТ 8239-89 (Пр-4 (нов))</t>
  </si>
  <si>
    <t>Установка новых прогонов из Двутавра 22 по ГОСТ 8239-89 (Пр-5 (нов))</t>
  </si>
  <si>
    <t>Узел опирания крайних прогонов Пр-5 на кирпичные стены</t>
  </si>
  <si>
    <t>Установка новых прогонов по фермам фонарей</t>
  </si>
  <si>
    <t>Установка новых прогонов из швеллера №16У по ГОСТ 8240-97 (Пр-6 (нов))</t>
  </si>
  <si>
    <t>Установка затяжек</t>
  </si>
  <si>
    <t>Установка затяжки из арм. ∅14 А240 по ГОСТ 5781-82</t>
  </si>
  <si>
    <t>Демонтаж при ремонте кирпичных парапетов</t>
  </si>
  <si>
    <t>Демонтаж кладки папапета из керамического кирпича</t>
  </si>
  <si>
    <t>Извлечение поврежденных/разрушенных керамических кирпичей</t>
  </si>
  <si>
    <t>Демонтаж карнизных плит</t>
  </si>
  <si>
    <t xml:space="preserve">Демонтаж отливов из оцинкованной стали </t>
  </si>
  <si>
    <t>Перекладка участка парапета</t>
  </si>
  <si>
    <t xml:space="preserve">Перекладка участка парапета
</t>
  </si>
  <si>
    <t>Замена карнизных плит на монолитный участок</t>
  </si>
  <si>
    <t>Устройство нового карнизного участка из бетона</t>
  </si>
  <si>
    <t>Армирование нового карнизного участка</t>
  </si>
  <si>
    <t>Ремонт кирпичной кладки на локальных участках фасада в осях А'/Ях2-1</t>
  </si>
  <si>
    <t xml:space="preserve">Ремонт кирпичной кладки отдельным местами
</t>
  </si>
  <si>
    <t>Заложение отверстий под водоотвод в кирпичной кладке парапетов в осях А/1-А'/Ях2</t>
  </si>
  <si>
    <t>Керамический кирпич марки М125 (аналогичной существующей кладки)</t>
  </si>
  <si>
    <t>Ремонт верт. поверхностей кирпичных парапетов</t>
  </si>
  <si>
    <t>Штукатурка парапета
Цементно-песчаный раствор М50 (оштукатуривание по сетке)</t>
  </si>
  <si>
    <t>Устройство карнизного свеса</t>
  </si>
  <si>
    <t>Установка Карнизного отлива из оц.стали с полимер.покрытием RAL7004, t=0,7 мм</t>
  </si>
  <si>
    <t>Герметизирование стыков: Герметик ТехноНИКОЛЬ ПУ 600 мл (Технониколь или аналог)</t>
  </si>
  <si>
    <t>л</t>
  </si>
  <si>
    <t>Устройство уклонообразующего слоя из ц.п. раствора М50</t>
  </si>
  <si>
    <t>Усиление ферм ФС-6 и ФФ-5</t>
  </si>
  <si>
    <t>Усиление ферм ФС-6: установка шпренгелей №1 и №2, устройство усиления УС-1 и УС-2</t>
  </si>
  <si>
    <t>Усиление ферм фонаря ФФ-5: устройство усиления УС-3</t>
  </si>
  <si>
    <t>Усиление ферм ФС-5 и ФФ-4</t>
  </si>
  <si>
    <t>Усиление ферм ФС-5: установка шпренгелей №3, устройство усиления УС-4, УС-5 и УС-6</t>
  </si>
  <si>
    <t>Усиление ферм фонаря ФФ-4: устройство усиления УС-7</t>
  </si>
  <si>
    <t>Усиление горизонтальных связей</t>
  </si>
  <si>
    <t>Устройство усиления №1 (2 горизонтальные связи)</t>
  </si>
  <si>
    <t>Устройство усиления №2  (7 горизонтальных связей)</t>
  </si>
  <si>
    <t>Замена стойки фермы ФС-6</t>
  </si>
  <si>
    <t>Демонтаж стойки фермы ФС-6 из двух уголков 63х6 по ГОСТ 8509-57 (в осях А/2х2/1-2)</t>
  </si>
  <si>
    <t>Установка новой стойки (1 шт) фермы ФС-6</t>
  </si>
  <si>
    <t>Устройство узла опирания профилированного настила</t>
  </si>
  <si>
    <t>Замена распорок Р1, Р2, Р6, Р9</t>
  </si>
  <si>
    <t>Демонтаж распорок Р-1 из двух уголков 90х56х6 по ГОСТ 8510-57 (в осях Я-А'/Ях1, Я-А'/Ях2)</t>
  </si>
  <si>
    <t>Демонтаж распорок Р-2 из одиночного уголка 56х5 по ГОСТ 8509-57 (в осях Б/2-Юх1/2-2/1)</t>
  </si>
  <si>
    <t>Демонтаж распорок Р-9 из двух уголков 56х5 по ГОСТ 8509-57 (в осях Б/2-Юх1 и Б/2-Юх2)</t>
  </si>
  <si>
    <t>Демонтаж распорок Р-6 из двух уголков 56х5 по ГОСТ 8509-57 (в осях А/3-А/2х1-2, А/0-Б/1х1-2, С-Фх1-2, Я-А'/Ях1-2)</t>
  </si>
  <si>
    <t>Установка распорок Р-1 (нов.) по колоннам</t>
  </si>
  <si>
    <t>Установка распорок Р-2 (нов.)</t>
  </si>
  <si>
    <t>Установка распорок Р-9 (нов.) по колоннам</t>
  </si>
  <si>
    <t>Установка распорок Р-3 (нов.)</t>
  </si>
  <si>
    <t>шт/т</t>
  </si>
  <si>
    <t>Замена связей СВ1, СВ9,СВ10,СВ19</t>
  </si>
  <si>
    <t>Демонтаж верхнего пояса СВ-9 из двух уголков 56х5 по ГОСТ 8509-57 (в осях Ю-Ях1/2-2/1, С-Фх1/2-2/1, Б/1-Б/2х1/2-2/1)</t>
  </si>
  <si>
    <t>Демонтаж нижнего пояса СВ-9 из двух уголков 56х5 по ГОСТ 8509-57 (в осях С-Фх1/2-2/1, Б/1-Б/2х1/2-2/1)</t>
  </si>
  <si>
    <t>Демонтаж верхнего пояса СВ-10 из двух уголков 56х5 по ГОСТ 8509-57 (в осях А/3-А/2х1)</t>
  </si>
  <si>
    <t>Демонтаж СВ-10 из спареных уголков 56х5 и 50х5 по ГОСТ 8509-57 (в осях А/3-А/2х1)</t>
  </si>
  <si>
    <t>Усиление СВ-1 (в осях Ю-Ях1, Ю-Ях2, С-Фх1, С-Фх2, Б/1-Б/2х1, Б/1-Б/2х2)</t>
  </si>
  <si>
    <t>Усиление СВ-9 (в осях Ю-Ях1/2-2/1, С-Фх1/2-2/1, Б/1-Б/2х1/2-2/1)</t>
  </si>
  <si>
    <t>Усиление СВ-9 (в осях С-Фх1/2-2/1, Б/1-Б/2х1/2-2/1)</t>
  </si>
  <si>
    <t>Усиление СВ-10 (в осях А/3-А/2х1)</t>
  </si>
  <si>
    <t>Усстройство новой СВ-10 (в осях А/3-А/2х2)</t>
  </si>
  <si>
    <t>Усиление СВ-19 (в осях А/3-А/2х1/2-2/1)</t>
  </si>
  <si>
    <t>Очистка всех существующих металлических элементв покрытия от пыли</t>
  </si>
  <si>
    <t xml:space="preserve">Обработка сущ. эл.-в м/к покрытия в осях А-А'-2-16': обработка преобразователем ржавчины </t>
  </si>
  <si>
    <t>Устройство каркаса обшивки фонарей из уголка 75х5 по ГОСТ 8509-93,  уголка 75х50х5 по ГОСТ 8510-86, трубы 70х4 по ГОСТ 30245-2003</t>
  </si>
  <si>
    <t>Обшивка торцов и продольных стен фонарей cтеновыми сэндвич-панелями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</si>
  <si>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</si>
  <si>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Установка фасонных элементов ФИ11 из сталь оц. с полимер. покрытием RAL7004, t=0,5 мм производителя МеталлПрофиль (или аналог)</t>
  </si>
  <si>
    <t>Кровля</t>
  </si>
  <si>
    <t>Укладка Рулонного материала - Паробарьер СА500</t>
  </si>
  <si>
    <t>Укладка утеплителя на саморезах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</si>
  <si>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</si>
  <si>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</si>
  <si>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</si>
  <si>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Устройство примыкания кровельной системы к обшивке фонаря Н=450мм из ПВХ мембран</t>
  </si>
  <si>
    <t>м.п</t>
  </si>
  <si>
    <t>Устройство фасонных элементов</t>
  </si>
  <si>
    <t>Устройство конька (Узел 7)</t>
  </si>
  <si>
    <t>Устройство конька(узел 7)</t>
  </si>
  <si>
    <t>Устройство парапета  (Узел 3)</t>
  </si>
  <si>
    <t>Устройство примыкания кровельной системы к обшивке фонаря Н=560мм из ПВХ мембран</t>
  </si>
  <si>
    <t>Монтаж фасонных элементов парапета</t>
  </si>
  <si>
    <t>Устройство свеса кровли (Узел 12)</t>
  </si>
  <si>
    <t>Установка каркаса под облицовку свеса из Профилей С-образных 100х40х2,5, п.м.</t>
  </si>
  <si>
    <t>Устройство пароизоляции</t>
  </si>
  <si>
    <t>Устройство фасонных элементов (свес)</t>
  </si>
  <si>
    <t>п.м./шт</t>
  </si>
  <si>
    <t>359,6/600</t>
  </si>
  <si>
    <t>Устройство воронок (узел 9)</t>
  </si>
  <si>
    <t>Устройство аэраторов(узел 10)</t>
  </si>
  <si>
    <t>шт/кг</t>
  </si>
  <si>
    <t>1/179,18</t>
  </si>
  <si>
    <t>Огрунтовка (один слой грунтовки ГФ-021 ГОСТ251-82) металлической лестницы Лм-1</t>
  </si>
  <si>
    <t>Окраска (слой эмали ПФ-115 ГОСТ 6465-76 за 2 раза) металлической лестницы Лм-1</t>
  </si>
  <si>
    <t>Устройство примыканий к лестнице Лм1(1шт)</t>
  </si>
  <si>
    <t>Огрунтовка (один слой грунтовки ГФ-021 ГОСТ251-82) металлической лестницы Лм-2</t>
  </si>
  <si>
    <t>Окраска (слой эмали ПФ-115 ГОСТ 6465-76 за 2 раза) металлической лестницы Лм-2</t>
  </si>
  <si>
    <t>Устройство примыканий к лестнице Лм2 (3шт)</t>
  </si>
  <si>
    <t xml:space="preserve">Установка фасонных элементов: Жесть ламинированная ПВХ Bauder (Баудер) FB12 1,2мм, b=400мм, l=2000мм </t>
  </si>
  <si>
    <t>Установка защитных сеток фонарей СП-1 по серии 1.464.2-26.93</t>
  </si>
  <si>
    <t>Огрунтовка (один слой грунтовки ГФ-021 ГОСТ251-82) защитных сеток</t>
  </si>
  <si>
    <t>Окраска (слой эмали ПФ-115 ГОСТ 6465-76 за 2 раза) защитных сеток</t>
  </si>
  <si>
    <t>Огрунтовка (один слой грунтовки ГФ-021 ГОСТ251-82) элементов крепления защитных сеток</t>
  </si>
  <si>
    <t>Окраска (слой эмали ПФ-115 ГОСТ 6465-76 за 2 раза) элементов крепления защитных сеток</t>
  </si>
  <si>
    <t>Прочие работы</t>
  </si>
  <si>
    <t>Внутренний водосток ВК (воронки)</t>
  </si>
  <si>
    <t>Демонтажные работы:</t>
  </si>
  <si>
    <t>Демонтаж воронок кровельных водосточных</t>
  </si>
  <si>
    <t>Монтажные работы:</t>
  </si>
  <si>
    <t>Установка воронок кровельных водосточных</t>
  </si>
  <si>
    <t>Обогрев водосточных воронок ЭС.</t>
  </si>
  <si>
    <t>Монтаж распределительного щита ЩР</t>
  </si>
  <si>
    <t>Кабельные сети:</t>
  </si>
  <si>
    <t>Монтаж кабельного лотка от ШС к ЩР</t>
  </si>
  <si>
    <t>Монтаж кабельного лотка в оси 3 по стене</t>
  </si>
  <si>
    <t>Монтаж кабельного лотка по фермам</t>
  </si>
  <si>
    <t>Монтаж металлорукова</t>
  </si>
  <si>
    <t>Затягивание кабеля в металлорукав</t>
  </si>
  <si>
    <t xml:space="preserve">Прокладка кабеля в лотках </t>
  </si>
  <si>
    <t>Заземление кабельных лотков</t>
  </si>
  <si>
    <t>Заземление и молниезащита:</t>
  </si>
  <si>
    <t>Монтаж системы молниезащиты из прутка на кровле</t>
  </si>
  <si>
    <t>Монтаж системы молниезащиты из полосы по фасаду (опуски)</t>
  </si>
  <si>
    <t>Монтаж системы молниезащиты из полосы в траншее</t>
  </si>
  <si>
    <t xml:space="preserve">Монтаж системы молниезащиты из штырей </t>
  </si>
  <si>
    <t>Земляные работы:</t>
  </si>
  <si>
    <t>Разработка траншей 0,7х0,5 м в ручную</t>
  </si>
  <si>
    <t>м/м3</t>
  </si>
  <si>
    <t>429/150,15</t>
  </si>
  <si>
    <t xml:space="preserve">Засыпка траншей в ручную </t>
  </si>
  <si>
    <t>Пуско-наладочные работы:</t>
  </si>
  <si>
    <t>Измерение сопротивления контура с диагональю до 200 м</t>
  </si>
  <si>
    <t>измерение</t>
  </si>
  <si>
    <t>Проверка наличия цепи между заземлителями и заземленными элементами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</si>
  <si>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</si>
  <si>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Толщина стяжки - 35 мм</t>
  </si>
  <si>
    <t>На одну плиту: V=0,1125 м3, масса=111 кг</t>
  </si>
  <si>
    <t>На одну плиту: V=0,09 м3, масса=89 кг</t>
  </si>
  <si>
    <t>На одну плиту: V=0,0425 м3, масса=42 кг</t>
  </si>
  <si>
    <t>S=(18,429*0,21)+(18,429*0,69)+(91,95*0,29)+(92,39*0,69)=107,0 м2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</si>
  <si>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</si>
  <si>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Косоуры из уголка 65х50х6 L=3,5 м, ступени из арматурного стержня ∅16 L=0,64 м и листового проката 80х5 L=0,64 м, 11 ступеней</t>
  </si>
  <si>
    <t>Косоуры из швеллера №10 L=3,4 м, ступени из арматурных стержней ∅16 L=0,67 м, 13 ступеней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</si>
  <si>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</si>
  <si>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Воронка - стальная труба ∅100 мм 4 шт, ∅130 мм 3 шт, ∅120 мм 1 шт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</si>
  <si>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</si>
  <si>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</si>
  <si>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Толщина стяжки - 57 мм</t>
  </si>
  <si>
    <t>На одну плиту: V=0,1 м3, масса=99 кг</t>
  </si>
  <si>
    <t>S=(91,95*0,73)+(91,95*0,73)+(21,625*0,735)=150,1 м2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</si>
  <si>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</si>
  <si>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Косоуры из уголка 65х50х6 L=3,55 м, ступени из арматурного стержня ∅16 L=0,7 м, 9* ступеней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</si>
  <si>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</si>
  <si>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Толщина стяжки - 29 мм</t>
  </si>
  <si>
    <t>S=(91,95*0,29)+(18,166*0,69)=39,2 м2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</si>
  <si>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</si>
  <si>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</si>
  <si>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</si>
  <si>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</si>
  <si>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</si>
  <si>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</si>
  <si>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Толщина стяжки - 8 мм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</si>
  <si>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</si>
  <si>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Толщина стяжки - 17 мм</t>
  </si>
  <si>
    <t>На одну плиту: V=0,075 м3, масса=74 кг</t>
  </si>
  <si>
    <t>S=(23,82*0,69)=16,4 м2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</si>
  <si>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</si>
  <si>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>Воронка - стальная труба ∅130 мм 1 шт</t>
  </si>
  <si>
    <t>Воронка - стальная труба ∅120 мм 1 шт, ∅130 мм 2 шт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</si>
  <si>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</si>
  <si>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Толщина стяжки - 14 мм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</si>
  <si>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</si>
  <si>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Толщина стяжки - 24 мм</t>
  </si>
  <si>
    <t>S=(18,08*0,69)+(91,95*0,2)=30,86 м2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</si>
  <si>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</si>
  <si>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</si>
  <si>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</si>
  <si>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Толщина стяжки - 37 мм</t>
  </si>
  <si>
    <t>Воронка - стальная труба ∅100 мм</t>
  </si>
  <si>
    <t>Воронка - стальная труба ∅95 мм</t>
  </si>
  <si>
    <t>Размер плиты 800(h)х500х100 мм, На одну плиту: V=0,04 м3, масса=40 кг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</si>
  <si>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</si>
  <si>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</si>
  <si>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</si>
  <si>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</si>
  <si>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</si>
  <si>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</si>
  <si>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</si>
  <si>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</si>
  <si>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</si>
  <si>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</si>
  <si>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</si>
  <si>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</si>
  <si>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</si>
  <si>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</si>
  <si>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</si>
  <si>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</si>
  <si>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</si>
  <si>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</si>
  <si>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t>Толщина 1 слоя рубероида - 7 мм. S=9,491мх78,52м=745,2 м2 (общая площадь одного слоя). Нагрузка на 1м2 от 1 слоя рубероида - 2 кг/м2. Общая масса: (745,2м2*2кг/м2)*1слой=1490,47 кг=1,49 т</t>
  </si>
  <si>
    <t>Толщина стяжки - 18 мм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</si>
  <si>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</si>
  <si>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S=9,491мх78,52м=745,2 м2</t>
  </si>
  <si>
    <t>S=9,491мх78,52м=745,2 м2, h≈60 мм</t>
  </si>
  <si>
    <t>Воронка - ПВХ труба ∅110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</si>
  <si>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</si>
  <si>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</si>
  <si>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</si>
  <si>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</si>
  <si>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Усиление одной фермы фонаря ФФ-1: уголок 50х5 по ГОСТ 8509-93 общ.длина 6,669 п.м., общ. масса 25,14 кг; полоса 50х8х70 (сухарик), 8 шт., общ. масса 1,76 кг; уголок 56х5 по ГОСТ 8509-93 общ.длина 17,24 п.м., общ. масса 73,27 кг; уголок 50х5 (шпренгель) по ГОСТ 8509-93 общ.длина 7,2 п.м., общ. масса 27,14 кг; фасонные элементы из полосовой стали по ГОСТ 103—2006, 4 шт, общ. масса 12,12 кг; полоса 50х8х70 (сухарик), 4 шт., общ. масса 0,88 кг. Общая масса усиления на одну ФФ-1 = 140,32 кг. Всего усиливаемых ферм фонаря ФФ-1 - 28 шт. Общая масса усиления: 28шт х 140,32 кг=3928,9 кг=3,93 т.</t>
  </si>
  <si>
    <t>Усиление одной фермы ФС-1:  полоса 75х5, общ. длина 10м, общ. масса 29,44 кг; уголок 63х6 (шпренгель) по ГОСТ 8509-93 общ.длина 11,67 п.м., общ. масса 66,75 кг; фасонные элементы из полосовой стали по ГОСТ 103—2006 и листовой по ГОСТ 19903-2015, 6 шт, общ. масса 11,04 кг; полоса 50х8х80 (сухарик), 6 шт., общ. масса 1,51 кг.  Общая масса усиления на одну ФС-1 = 108,74 кг.  Всего усиливаемых ферм ФС-1 - 32 шт. Общая масса усиления: 32шт х 108,74 кг=3479,63 кг=3,48 т.</t>
  </si>
  <si>
    <t xml:space="preserve">Усиление одной фермы фонаря ФФ-2: уголок 50х5 по ГОСТ 8509-93 общ.длина 6,788 п.м., общ. масса 25,59 кг; полоса 50х8х70 (сухарик), 8 шт., общ. масса 1,76 кг; уголок 56х5 по ГОСТ 8509-93 общ.длина 29,21 п.м., общ. масса 124,14 кг; полоса 160х6 по ГОСТ 103-2006  общ.длина 6,9 п.м., общ. масса 52,0 кг; уголок 50х5 (шпренгель) по ГОСТ 8509-93 общ.длина 7,36 п.м., общ. масса 27,75 кг; фасонные элементы из полосовой стали по ГОСТ 103—2006, 2 шт, общ. масса 2,35 кг; полоса 50х8х70 (сухарик), 4 шт., общ. масса 0,88 кг. Общая масса усиления на одну ФФ-2 = 234,47 кг. Всего усиливаемых ферм фонаря ФФ-2 - 14 шт. Общая масса усиления: 14шт х 234,47 кг=3282,55 кг=3,28 т. </t>
  </si>
  <si>
    <t xml:space="preserve">Усиление одной фермы ФС-2: уголок 90х8 (шпренгель) по ГОСТ 8509-93 общ.длина 4,77 п.м., общ. масса 52,14 кг; уголок 56х5 (шпренгель) по ГОСТ 8509-93 общ.длина 11,8 п.м., общ. масса 50,15 кг; фасонные элементы из полосовой стали по ГОСТ 103—2006 и листовой по ГОСТ 19903-2015, 12 шт, общ. масса 27,54 кг; полоса 50х8х110 (сухарик), 2 шт., общ. масса 0,69 кг; полоса 50х8х75 (сухарик), 8 шт., общ. масса 1,88 кг; уголок 56х5 по ГОСТ 8509-93 общ.длина 8,87 п.м., общ. масса 37,7 кг.  Общая масса усиления на одну ФС-2 = 170,1 кг.  Всего усиливаемых ферм ФС-2 - 16 шт. Общая масса усиления: 16шт х 170,1 кг=2721,6 кг=2,72 т. </t>
  </si>
  <si>
    <r>
      <t>Усиление одной фермы фонаря ФФ-3: уголок 50х5 (шпренгель) по ГОСТ 8509-93 общ.длина 6,5 п.м., общ. масса 24,51 кг; фасонные элементы из полосовой стали по ГОСТ 103—2006, 4 шт, общ. масса 7,65 кг; полоса 50х8х70 (сухарик), 4 шт., общ. масса 0,88 кг; уголок 50х5 по ГОСТ 8509-93 общ.длина 5,902 п.м., общ. масса 22,25 кг; полоса 50х8х70 (сухарик), 8 шт., общ. масса 1,76 кг. Общая масса усиления на одну ФФ-3 = 57,05 кг. Всего усиливаемых ферм фонаря ФФ-3 - 14 шт. Общая масса усиления: 14шт х 57,05 кг=798,63 кг=0,799 т.</t>
    </r>
    <r>
      <rPr>
        <sz val="11"/>
        <color rgb="FF00B0F0"/>
        <rFont val="Times New Roman"/>
        <family val="1"/>
        <charset val="204"/>
      </rPr>
      <t xml:space="preserve"> </t>
    </r>
  </si>
  <si>
    <t>Усиление одной фермы ФС-4: уголок 50х5 (шпренгель) по ГОСТ 8509-93 общ.длина 16,86 п.м., общ. масса 63,56 кг; фасонные элементы из полосовой стали по ГОСТ 103—2006 и листовой по ГОСТ 19903-2015, 12 шт, общ. масса 19,4 кг; полоса 50х8х70 (сухарик), 12 шт, общ. масса 2,64 кг.  Общая масса усиления на одну ФС-4 = 85,6 кг.  Всего усиливаемых ферм ФС-4 - 16 шт. Общая масса усиления: 16шт х 85,6 кг=1369,67 кг=1,37 т.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</si>
  <si>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</si>
  <si>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</si>
  <si>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</si>
  <si>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</si>
  <si>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</si>
  <si>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</si>
  <si>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</si>
  <si>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</si>
  <si>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</si>
  <si>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</si>
  <si>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</si>
  <si>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 xml:space="preserve">Длина одного прогона 5,99 м, общая длина прогонов: 5,99м*270шт= 1617,3 м. Масса одного прогона 298,9 кг, общая масса: 298,9кг х 270шт =80703 кг=80,703т.  </t>
  </si>
  <si>
    <r>
      <t xml:space="preserve">Длина одного прогона 0,865 м, общая длина прогонов: 0,865м*18шт= 15,57 м. Масса одного прогона 43,16 кг, общая масса: 43,16кг х 18шт =776,88 кг. </t>
    </r>
    <r>
      <rPr>
        <sz val="12"/>
        <color rgb="FF00B0F0"/>
        <rFont val="Times New Roman"/>
        <family val="1"/>
        <charset val="204"/>
      </rPr>
      <t xml:space="preserve"> </t>
    </r>
  </si>
  <si>
    <t xml:space="preserve">Длина одного прогона 1,285 м, общая длина прогонов: 1,285м*18шт= 23,13 м. Масса одного прогона 64,12 кг, общая масса: 64,12кг х 18шт =1154,2 кг=1,154 т.  </t>
  </si>
  <si>
    <t>Болт М20-6дх70.58 (S30) по ГОСТ 7798-70 - 1152 шт, общ.масса 277,3 кг; Гайка М20-6Н.5 (S30) по ГОСТ 5915-70 - 2304 шт, общ.масса 164,6 кг; Шайба А.20.01.08кп.016 по ГОСТ 11371-78 2304 шт, общ.масса 39,5 кг; 
Полоса 150х10 х250 (фасонка), 576 шт, масса одной фасонки 2,94 кг, общ.масса: 2,94кгх576 шт=1695,6 кг; Лист 100х21х180 (клин), всего 36 шт. общая масса 106,8 кг. Общая масса элементов 2283,8 кг=2,284 т</t>
  </si>
  <si>
    <t>Vодного гнезда =0,38м*0,3м*0,13м=0,015м3, Общ.V гнезд: 0,015м3 х36шт =0,53 м3</t>
  </si>
  <si>
    <t>Vодной подушки =0,3м*0,13м*0,15м=0,006м3, Общ.V: 0,006м3 х36шт =0,21 м3</t>
  </si>
  <si>
    <t>V≈0,53м3-0,21м3=0,32м3 на заделку 36 отверстий (гнезд). Из них V кирп.пладки≈ 0,32м3*0,8=0,256м3 - заложение кирпичом (марка не менее М75)</t>
  </si>
  <si>
    <t>V≈0,53м3-0,21м3=0,32м3 на заделку 36 отверстий (гнезд). Из них V раствора ≈ 0,32м3*0,2=0,064м3 - обетонирование узлов (бетон В15)</t>
  </si>
  <si>
    <t xml:space="preserve">Длина одного прогона 6,0* м, общая длина прогонов: 6м*45шт= 270 м. Масса одного прогона 110,4 кг, общая масса: 110,4кг х 45шт =4968,0 кг=4,968т.  </t>
  </si>
  <si>
    <r>
      <t>Длина одного прогона 6,0* м, общая длина прогонов: 6м*2шт= 12,0 м. Масса одного прогона 144,0 кг, общая масса: 144кг х 2шт =288 кг.</t>
    </r>
    <r>
      <rPr>
        <sz val="12"/>
        <color rgb="FF00B0F0"/>
        <rFont val="Times New Roman"/>
        <family val="1"/>
        <charset val="204"/>
      </rPr>
      <t xml:space="preserve">  </t>
    </r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</si>
  <si>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</si>
  <si>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</si>
  <si>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</si>
  <si>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</si>
  <si>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</si>
  <si>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</si>
  <si>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</si>
  <si>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</si>
  <si>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</si>
  <si>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</si>
  <si>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</si>
  <si>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>Масса погонного метра 5,72 кг/п.м., общая масса: 404,1п.м. х 5,72кг/п.м. = 2311,5 кг = 2,3 т</t>
  </si>
  <si>
    <t>Масса погонного метра 5,72 кг/п.м., общая масса: 15,4п.м. х 5,72кг/п.м. = 88,11 кг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</si>
  <si>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</si>
  <si>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</si>
  <si>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</si>
  <si>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</si>
  <si>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</si>
  <si>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</si>
  <si>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</si>
  <si>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 xml:space="preserve">Одна распорка состоит из: одной трубы 80х4 длиной 5,522 м по ГОСТ 30245-2003, масса одной распорки 50,91 кг; Полосы 100х5х45 (заглушка) по ГОСТ 103—2006, 4 шт, общ.масса 0,71 кг. Общая масса одной распорки: 50,91кг+0,71кг=51,619 кг. Всего распорок - 28 шт. Общ.масса распорок: 28шт х51,619кг= 1445,33кг= 1,445 т. </t>
  </si>
  <si>
    <t xml:space="preserve">Одна распорка состоит из: одна труба 80х4 длиной 5,835 м по ГОСТ 30245-2003, масса 53,8 кг; Полоса 100х5х45 (заглушка) по ГОСТ 103—2006, 4 шт, общ.масса 0,71 кг; Лист 210х10х220 (фасонка) по ГОСТ 19903-2015, 2 шт,  общ.масса 7,25 кг. Общая масса одной распорки 61,76 кг. Всего распорок - 50 шт. Общ.масса распорок: 50шт х 61,76кг= 3088,0кг. 
Болт М20 по ГОСТ 7798-70, 4 шт, общ.масса 0,91 кг; Гайка М20 по ГОСТ 5915-70, 8 шт,  общ.масса 0,57 кг; Шайба А.20 по ГОСТ 11371-78, 8 шт, общ.масса 0,14 кг. Общая масса= 1,62 кг*50шт=81,0кг. 
</t>
  </si>
  <si>
    <t xml:space="preserve">Одна распорка состоит из: одна труба 80х4 длиной 5,48 м по ГОСТ 30245-2003, масса 50,53 кг; Полоса 100х5х45 (заглушка) по ГОСТ 103—2006, 4 шт, общ.масса 0,71 кг; Лист 180х10х240 (фасонка) по ГОСТ 19903-2015, 2 шт,  общ.масса 6,78 кг. Общая масса одной распорки 58,02 кг. Всего распорок - 12 шт. Общ.масса распорок: 12шт х 58,02 кг= 696,24 кг. 
Болт М20 по ГОСТ 7798-70, 4 шт, общ.масса 0,96 кг; Гайка М20 по ГОСТ 5915-70, 8 шт,  общ.масса 0,57 кг; Шайба А.20 по ГОСТ 11371-78, 8 шт, общ.масса 0,14 кг.  Общая масса= 1,67 кг*12шт=20,04кг. </t>
  </si>
  <si>
    <t xml:space="preserve">Одна распорка состоит из: одна труба 80х4 длиной 5,836 м по ГОСТ 30245-2003, масса 53,8 кг; Полоса 100х5х45 (заглушка) по ГОСТ 103—2006, 4 шт, общ.масса 0,71 кг; Лист 210х10х220 (фасонка) по ГОСТ 19903-2015, 2 шт,  общ.масса 7,3 кг. Общая масса одной распорки 61,8 кг. Всего распорок - 60 шт. Общ.масса распорок: 60шт х 61,8кг= 3708,0кг. 
Болт М20 по ГОСТ 7798-70, 4 шт, общ.масса 0,9 кг; Гайка М20 по ГОСТ 5915-70, 8 шт,  общ.масса 0,6 кг; Шайба А.20 по ГОСТ 11371-78, 8 шт, общ.масса 0,1 кг.  Общая масса= 1,6 кг*60шт=96,0кг. </t>
  </si>
  <si>
    <t>Одна распорка состоит из: двух уголков 75х6 по ГОСТ 8509-93 длиной  5,54, масса 76,3 кг;  Полоса 200х10х270 (фасонка) по ГОСТ 103—2006, 2 шт, общ.масса 8,5 кг; полоса 50х10х120 (сухарик), 7 шт., общ. масса 3,3 кг. Общая масса одной распорки 88,1 кг. Всего распорок - 7 шт. Общ.масса распорок: 7шт х 88,1кг= 616,7 кг.
Болт М20 по ГОСТ 7798-70, 4 шт, общ.масса 0,9 кг; Гайка М20 по ГОСТ 5915-70, 8 шт,  общ.масса 0,6 кг; Шайба А.20 по ГОСТ 11371-78, 8 шт, общ.масса 0,1 кг. Общая масса= 1,6 кг*7шт=11,2кг.</t>
  </si>
  <si>
    <t>Одна распорка состоит из: двух уголков 110х70х8 по ГОСТ 8510-86 длиной  5,852, масса 127,92 кг;  Лист 210х10х220 (фасонка) по ГОСТ 19903-2015, 2 шт, общ.масса 7,25 кг. Общая масса одной распорки 135,17 кг. Всего распорок - 1 шт. 
Болт М20 по ГОСТ 7798-70, 4 шт, общ.масса 0,91 кг; Гайка М20 по ГОСТ 5915-70, 8 шт,  общ.масса 0,57 кг; Шайба А.20 по ГОСТ 11371-78, 8 шт, общ.масса 0,14 кг. Общая масса= 1,62 кг*1шт=1,62кг.</t>
  </si>
  <si>
    <t>Одна распорка состоит из: двух уголков 110х70х8 по ГОСТ 8510-86 длиной  5,54 м, масса 121,10 кг.; Полоса 50х10 (сухарик), 7 шт, m= 4,4 кг; Лист 270х10 (фасонка), 2 шт,  m= 10,6 кг. Общая масса одной распорки 136,1 кг. Всего распорок - 1 шт. 
болт М20, 4 шт, m= 0,9 кг; Гайка М20, 8 шт, m= 0,6 кг; Шайба А.20, 8 шт,  m= 0,1 кг. Общая масса= 1,6 кг*1шт=1,6кг.</t>
  </si>
  <si>
    <t xml:space="preserve">Одна распорка состоит из: одна труба 80х4 длиной 2,675 м по ГОСТ 30245-2003, масса 24,7 кг; Полоса 100х5х45 (заглушка) по ГОСТ 103—2006, 4 шт, общ.масса 0,71 кг. Общая масса одной распорки 25,37 кг. Всего распорок - 2 шт. Общ.масса распорок: 2шт х 25,37кг= 50,74кг. </t>
  </si>
  <si>
    <r>
      <t>Усиление одной ВС-1 состоит: уголок 63х6 по ГОСТ 8509-93, длиной 12,0 м, масса 68,64 кг; уголок 50х5 по ГОСТ 8509-93, длиной 18,14 м, масса 68,37 кг.  Общая масса усиления на одну ВС-1 = 137,01 кг. Всего усиливаемых ВС-1 - 7 шт. Общая масса усиления: 7шт х 137,01 кг=959,09 кг=0,959 т.</t>
    </r>
    <r>
      <rPr>
        <sz val="12"/>
        <color rgb="FF00B0F0"/>
        <rFont val="Times New Roman"/>
        <family val="1"/>
        <charset val="204"/>
      </rPr>
      <t xml:space="preserve"> </t>
    </r>
  </si>
  <si>
    <t xml:space="preserve">Усиление одной ВС-2 состоит: уголок 63х6 по ГОСТ 8509-93, длиной 12,0 м, масса 68,64 кг; уголок 56х5 по ГОСТ 8509-93, длиной 22,64 м, масса 96,22 кг.  Общая масса усиления на одну ВС-2 = 164,86 кг. Всего усиливаемых ВС-2 - 9 шт. Общая масса усиления: 9шт х 164,86 кг=1483,74 кг=1,484 т.  </t>
  </si>
  <si>
    <t>Усиление одной ВС-4 состоит: уголок 56х5 по ГОСТ 8509-93, длиной 12,0 м, масса 51,0 кг; уголок 50х5 по ГОСТ 8509-93, длиной 22,64 м, масса 85,35 кг.  Общая масса усиления на одну ВС-4 = 136,35 кг. Всего усиливаемых ВС-4 - 2 шт. Общая масса усиления: 2шт х 136,35 кг=272,71 кг.</t>
  </si>
  <si>
    <t xml:space="preserve">Усиление одной ВС-5 состоит: Полоса 100х5 по ГОСТ 103—2006, длиной 6,0 м, масса 23,55 кг. Всего усиливаемых ВС-5 - 6 шт. Общая масса усиления: 6шт х 23,55 кг=141,3 кг. </t>
  </si>
  <si>
    <t>Усиление одной ВС-6 состоит: Полоса 100х5 по ГОСТ 103—2006, длиной 6,0 м, масса 23,55 кг; уголок 50х5 по ГОСТ 8509-93, длиной 24,02 м, масса 90,54 кг.  Общая масса усиления на одну ВС-6 = 114,09 кг. Всего усиливаемых ВС-6 - 3 шт. Общая масса усиления: 3шт х 114,09 кг=342,27 кг.</t>
  </si>
  <si>
    <t>Усиление одной ВС-8 состоит: уголок 25х5 по ГОСТ 8509-93, длиной 12 м, масса 21,36 кг. Всего усиливаемых ВС-8 - 2 шт. Общая масса усиления: 2шт х 21,36 кг=42,72 кг.</t>
  </si>
  <si>
    <r>
      <t xml:space="preserve">Усиление одной ВС-12 состоит: уголок 56х5 по ГОСТ 8509-93, длиной 5,58 м, масса 23,72 кг; Полоса 85х8х315 (фасонка) по ГОСТ 103—2006, 2 шт, масса 3,36 кг; Полоса 50х8х70 (сухарик) по ГОСТ 103—2006, 3 шт, масса 0,66 кг. Всего усиливаемых ВС-12 - 6 шт. Общая масса усиления на одну ВС-12 = 27,74 кг. Общая масса усиления: 6шт х 27,74 кг=166,42 кг. </t>
    </r>
    <r>
      <rPr>
        <sz val="12"/>
        <color rgb="FF00B0F0"/>
        <rFont val="Times New Roman"/>
        <family val="1"/>
        <charset val="204"/>
      </rPr>
      <t xml:space="preserve"> </t>
    </r>
  </si>
  <si>
    <t xml:space="preserve">Усиление одной ВС-14 состоит: уголок 56х5 по ГОСТ 8509-93, длиной 5,58 м, масса 23,72 кг; Полоса 85х8х317 (фасонка) по ГОСТ 103—2006, 2 шт, масса 3,38 кг; Полоса 50х8х70 (сухарик) по ГОСТ 103—2006, 3 шт, масса 0,66 кг. Всего усиливаемых ВС-14 - 3 шт. Общая масса усиления на одну ВС-14 = 27,76 кг. Общая масса усиления: 3шт х 27,76 кг=83,28 кг. </t>
  </si>
  <si>
    <t xml:space="preserve">Усиление одной ВС-16 состоит: уголок 56х5 по ГОСТ 8509-93, длиной 5,57 м, масса 23,67 кг; Полоса 85х8х323 (фасонка) по ГОСТ 103—2006, 2 шт, масса 3,45 кг; Полоса 50х8х70 (сухарик) по ГОСТ 103—2006, 3 шт, масса 0,66 кг. Всего усиливаемых ВС-16 - 3 шт. Общая масса усиления на одну ВС-16 = 27,78 кг. Общая масса усиления: 3шт х 27,78 кг=83,34 кг. </t>
  </si>
  <si>
    <t xml:space="preserve">ВС-11: общ. длина=12,48м*12шт=149,76 м, труба 70х4 по ГОСТ 30245-2003; ВС-13: общ. длина=12,49м*6шт=74,94 м, труба 70х4 по ГОСТ 30245-2003; ВС-15: общ. длина=12,48м*6шт=74,88 м, труба 70х4 по ГОСТ 30245-2003. Общая длина = 149,76+74,94+74,88=299,58 п.м. Общая масса=299,58п.м.*7,97 кг/м=2387,65 кг=2,3877т. </t>
  </si>
  <si>
    <t>Замена элементов одной ВС-1 состоит: Труба 70х7 поГОСТ 30245-2003, длиной 5,46 м, масса 68,4 кг; листовая стал (фасонка) по ГОСТ 19903-2015, 3 шт, масса 18,5 кг; Полоса 90х5х40 (заглушка) по ГОСТ 103—2006, 4 шт, масса 0,6 кг; уголок 63х6 по ГОСТ 8509-93, длиной 15,6 м, масса 89,4 кг. Всего ремонтируемых ВС-1 - 2 шт. Ощая масса замены на одну ВС-1 = 176,9 кг. Общая масса: 2шт х 176,9 кг=353,8 кг. 
Болт М20 по ГОСТ 7798-70, 4 шт, общ.масса 0,96 кг; Гайка М20 по ГОСТ 5915-70, 8 шт,  общ.масса 0,6 кг; Шайба А.20 по ГОСТ 11371-78, 8 шт, общ.масса 0,1 кг. Общая масса= 1,66 кг*2шт=3,32кг.</t>
  </si>
  <si>
    <t>Замена элементов одной ВС-3 состоит: уголок 75х6 по ГОСТ 8509-93, длиной 12 м, масса 82,68 кг; уголок 56х5 по ГОСТ 8509-93, длиной 23,9 м, масса 101,76 кг. Всего ремонтируемых ВС-3 - 1 шт. Общая масса замены на одну ВС-3 = 184,44 кг. 
Болт М20 по ГОСТ 7798-70, 4 шт, общ.масса 0,96 кг; Гайка М20 по ГОСТ 5915-70, 8 шт,  общ.масса 0,6 кг; Шайба А.20 по ГОСТ 11371-78, 8 шт, общ.масса 0,1 кг. Общая масса= 1,7 кг*1шт=1,7кг.</t>
  </si>
  <si>
    <t>Замена элементов одной ВС-12 состоит: уголок 56х5 по ГОСТ 8509-93, длиной 16,1 м, масса 68,6 кг. Всего ремонтируемых ВС-12 - 3 шт. Общая масса замены на одну ВС-12 = 68,6 кг. Общая масса: 3шт х 68,6 кг=205,8 кг. 
Болт М20 по ГОСТ 7798-70, 8 шт, общ.масса 1,9 кг; Гайка М20 по ГОСТ 5915-70, 16 шт,  общ.масса 1,1 кг; Шайба А.20 по ГОСТ 11371-78, 16 шт, общ.масса 0,3 кг. Общая масса= 3,3 кг*3шт=9,9кг.</t>
  </si>
  <si>
    <r>
      <t xml:space="preserve">Замена элементов одной ВС-14 состоит: уголок 56х5 по ГОСТ 8509-93, длиной 8 м, масса 34,0 кг. Всего ремонтируемых ВС-14 - 1 шт. </t>
    </r>
    <r>
      <rPr>
        <sz val="12"/>
        <color rgb="FF00B0F0"/>
        <rFont val="Times New Roman"/>
        <family val="1"/>
        <charset val="204"/>
      </rPr>
      <t xml:space="preserve"> </t>
    </r>
  </si>
  <si>
    <r>
      <t>Замена элемента одной ВС-12 состоит: уголок 56х5 по ГОСТ 8509-93, длиной 8,1 м, масса 34,3 кг. Всего ремонтируемых ВС-12 - 1 шт.</t>
    </r>
    <r>
      <rPr>
        <sz val="12"/>
        <color rgb="FF00B0F0"/>
        <rFont val="Times New Roman"/>
        <family val="1"/>
        <charset val="204"/>
      </rPr>
      <t xml:space="preserve"> </t>
    </r>
  </si>
  <si>
    <t>Усиление одной СГ-1 состоит: уголок 63х6 по ГОСТ 8509-93, длиной 14,13 м, масса 80,81 кг; полоса 50х8х85 (сухарик) по ГОСТ, 16 шт, общ. масса 4,27 кг. Всего ремонтируемых СГ-1 - 15 шт. Общая масса усиления на одну СГ-1 = 85,08 кг. Общая масса: 15шт х85,08 кг = 1276,2 кг. 
Болт М16 по ГОСТ 7798-70, 11 шт, общ.масса 1,34 кг; Гайка М16 по ГОСТ 5915-70, 22 шт,  общ.масса 0,83 кг; Шайба А.16 по ГОСТ 11371-78, 22 шт, общ.масса 0,25 кг. Общая масса= 2,42 кг*15шт=36,3кг.</t>
  </si>
  <si>
    <t xml:space="preserve">Замена одной СГ-1 состоит: уголок 63х6 по ГОСТ 8509-93, длиной 14,02 м, масса 80,18 кг; Лист (фасонка) по ГОСТ 19903-2015, 1 шт, масса 8,29 кг. Всего заменяемых СГ-1 - 29 шт. Общая масса на одну СГ-1 = 88,47 кг. Общая масса: 29шт х 88,47 кг = 2565,63 кг. 
Болт М20 по ГОСТ 7798-70, 12 шт, общ.масса 2,44 кг; Гайка М20 по ГОСТ 5915-70, 12 шт,  общ.масса 0,86 кг; Шайба А.20 по ГОСТ 11371-78, 24 шт, общ.масса 0,41 кг.  Общая масса= 3,71 кг*29шт=107,59кг.
</t>
  </si>
  <si>
    <t>Ода новая СГ-1 состоит:  уголок 63х6 по ГОСТ 8509-93, длиной 15,08 м, масса 86,26 кг; Лист (фасонка) 220х480х10  по ГОСТ 19903-2015, 1 шт, масса 8,29 кг; Лист (фасонка) 313х370х10  по ГОСТ 19903-2015, 4 шт, масса 36,36 кг. Всего новых СГ-1 -1 шт. Общая масса на одну СГ-1 = 130,91 кг. 
Болт М20 по ГОСТ 7798-70, 4 шт, общ.масса 0,81 кг; Гайка М20 по ГОСТ 5915-70, 4 шт,  общ.масса 0,29 кг; Шайба А.20 по ГОСТ 11371-78, 8 шт, общ.масса 0,14 кг; Болт М16 по ГОСТ 7798-70, 16 шт, общ.масса 1,94 кг; Гайка М16 по ГОСТ 5915-70, 16 шт,  общ.масса 0,6 кг; Шайба А.16 по ГОСТ 11371-78, 32 шт, общ.масса 0,36 кг. Общая масса= 414 кг*1шт=4,14 кг.</t>
  </si>
  <si>
    <t xml:space="preserve">преобразователь ржавчины </t>
  </si>
  <si>
    <t>Расход грунтовки ГФ-021 ГОСТ25129-2020 на однослойное покрытие - 60-100 г/м².</t>
  </si>
  <si>
    <t>Усредненный расход огнезащитной краской КЕДР МЕТ КО в кг/м2: 4037кг / 9354м2= 0,432кг/м2.</t>
  </si>
  <si>
    <t>Расход эмали ПФ-115 ГОСТ 6465-76 на однослойное покрытие 100-180 г/м²</t>
  </si>
  <si>
    <t>Усредненный расход огнезащитной краской КЕДР МЕТ КО в кг/м2: 1043кг / 3842м2= 0,271кг/м2.</t>
  </si>
  <si>
    <t>Всего ремонтируемых участков - 57 шт, длина одного участка правки≈50-100 мм, общая длина правки=(57участков*0,1м) =5,7 п.м.</t>
  </si>
  <si>
    <t>На одно болтовое крепление:   Болт М20 по ГОСТ 7798-70, 1 шт, масса 0,241 кг; Гайка М20 по ГОСТ 5915-70, 2 шт, масса 0,143 кг; Шайба А.20 по ГОСТ 11371-78, 2 шт, масса 0,034 кг. Всего болтовых соединений 45 шт. Масса на одно болтовое соединение: 0,241кг+0,143кг+0,034кг=0,418 кг. 
Общая масса: 45шт х 0,418кг = 18,8 кг</t>
  </si>
  <si>
    <r>
      <t>Требуемое количество элементов: Уголок 63х6 по ГОСТ 8509-93, длиной 116,3 м, масса 1п.м/кг=5,72 кг, общ. Масса = 116,3*5,72= 665,236 кг; Уголок 80х6 по ГОСТ 8509-93, длиной 11,5 м, масса 1п.м/кг=7,36 кг, общ. Масса = 11,5*7,36= 84,64 кг; Уголок 75х6 по ГОСТ 8509-93, длиной 5,4 м, масса 1п.м/кг=6,89 кг, общ. Масса = 5,4*6,89= 37,206 кг; Уголок 56х5 по ГОСТ 8509-93, длиной 62,6 м, масса 1п.м/кг=4,25 кг, общ. Масса = 62,6*4,25= 266,05 кг; Уголок 90х8 по ГОСТ 8509-93, длиной 11,3 м, масса 1п.м/кг=10,93 кг, общ. Масса = 11,3*10,93= 123,509 кг; Уголок 100х63х10 по ГОСТ 8509-93, длиной 4,9 м, масса 1п.м/кг=12,14 кг, общ. Масса = 4,9*12,14= 59,486 кг; Сухарик металлический 78 шт, масса одного ≈0,73 кг, общ. масса =0,73*78 =56,944 кг. Общая масса на доращивание сечения = 1293,071 кг=1,293 т.</t>
    </r>
    <r>
      <rPr>
        <sz val="12"/>
        <color rgb="FF00B0F0"/>
        <rFont val="Times New Roman"/>
        <family val="1"/>
        <charset val="204"/>
      </rPr>
      <t xml:space="preserve"> </t>
    </r>
  </si>
  <si>
    <t>Всего ремонтируемых узлов 4 шт. Один узел состоит из 4 болтов, 8 шайб, 4 гаек</t>
  </si>
  <si>
    <t>Всего ремонтируемых узлов 4 шт. Один узел состоит одного уголка 140х90х10 по ГОСТ 8510-57 длиной 195 мм</t>
  </si>
  <si>
    <t>Всего ремонтируемых узлов 4 шт</t>
  </si>
  <si>
    <t>Всего ремонтируемых узлов 12 шт</t>
  </si>
  <si>
    <t>На один узел: Уголок 140х10 по ГОСТ 8509-93, длина 0,26 м, 1 шт, масса 5,58 кг; Полоса 125х8 (ребро), длина 0,125м, 2 шт, масса 1,962 кг. Всего узлов 4 шт. Масса одного узла 7,54 кг. Общая масса: 4шт х 7,54кг=30,17 кг. 
Болт М18 по ГОСТ 7798-70, 4 шт, масса 0,73 кг; Гайка М18 по ГОСТ 5915-70, 8 шт, масса 0,43 кг; Шайба А.18 по ГОСТ 11371-78, 8 шт, масса 0,12 кг. Общая масса= 1,28 кг*4шт=5,12кг.</t>
  </si>
  <si>
    <t>Расход грунтовки ГФ-021 ГОСТ25129-2020 на однослойное покрытие - 60-100 г/м². Расход эмали ПФ-115 ГОСТ 6465-76 на однослойное покрытие 100-180 г/м²</t>
  </si>
  <si>
    <t xml:space="preserve">На один узел: Полоса 75х10 (ребро) по ГОСТ 103—2006, длина 0,125 м, 1 шт, масса 0,74 кг. Всего узлов 12 шт. Масса одного узла 0,74 кг. Общая масса: 12шт х 0,74кг= 8,83 кг. </t>
  </si>
  <si>
    <t>На один фонарь ФФ-3: Уголок 75х5 по ГОСТ 8509-93, длина 72,1 м (на 2 торца), масса 418,2 кг; Труба 70х4 по ГОСТ 30245-2003, длина 310,75 м, масса 2476,7 кг. На один фонарь ФФ-2: Уголок 75х5 по ГОСТ 8509-93, длина 64,77 м (на 2 торца), масса 375,7 кг; Труба 70х4 по ГОСТ 30245-2003, длина 310,75 м, масса 2476,7 кг.  На два фонаря ФФ-1: Уголок 75х5 по ГОСТ 8509-93, длина 127,94 м (на 4 торца), масса 742,0 кг; Труба 70х4 по ГОСТ 30245-2003, длина 621,92 м, масса 4956,7 кг. Общая масса: 418,2кг +2476,7 кг+375,7 кг +2476,7кг+ 742,0+4956,7 кг= 11446,0 кг= 11,45 т</t>
  </si>
  <si>
    <t>МП-ТСП-Z-50-перем.-Н-Г-МВ (ПЭ-01-RAL7004-0.5/ПЭ-0.1-RAL9016-0.5) по ГОСТ 32603-2012</t>
  </si>
  <si>
    <t xml:space="preserve">На ФФ-3: ОАК (4М1-16-4М1) 1700-77866-24 Д2 РП ГОСТ21519-2003 ЛСКОС ПР-П ГОСТ Р 56288-2014 - 2шт; на ФФ-2: ОАК (4М1-16-4М1) 1660-77812-24 Д2 РП ГОСТ21519-2003  ЛСКОС ПР-П ГОСТ Р 56288-2014 - 2 шт; на ФФ-1: ОАК (4М1-16-4М1) 1650-77880-24 Д2 РП ГОСТ21519-2003 ЛСКОС ПР-П ГОСТ Р 56288-2014 - 4 шт. Общая длина: 77,866м*2+77,812м*2+77,880м*4= 622,876 м. Общая площадь: 77,866м*2*1,7м+77,812м*2*1,66м+77,88м*4*1,65м=1037,088 м2. </t>
  </si>
  <si>
    <t xml:space="preserve">ДСН, А, Оп, Л, Брг, Н, Псп, УЗ, М3 1500х800 - ГОСТ31173-2016 - 8шт, ДСН, А, Оп, П, Брг, Н, Псп, УЗ, М3 1500х800 - ГОСТ31173-2016 - 8 шт. Площадь одной двери: 0,8м*1,5м=1,2 м2. 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</si>
  <si>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
</t>
  </si>
  <si>
    <t>Общая Sкровли=1695,0+1045,1+517,0+1506,5+1382,9=6146,5 м2, общая Sкровли фонарей=1036,3+800,4+797,3*2=3431,3м2</t>
  </si>
  <si>
    <r>
      <t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</t>
    </r>
    <r>
      <rPr>
        <sz val="12"/>
        <color theme="1"/>
        <rFont val="Times New Roman"/>
        <family val="1"/>
        <charset val="204"/>
      </rPr>
      <t xml:space="preserve">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  </r>
  </si>
  <si>
    <t>Общ.S кровли согласно проекту: 6146,5м2+3431,3м2=9577,8м2. Коэффициент расхода k по материалу: для паробарьера СА500 k=1,18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</si>
  <si>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</si>
  <si>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саморезы
9577,8*5(расход 5шт/м2)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</si>
  <si>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</si>
  <si>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>Общая площадь: 2896,5м2+965,5м2=3862м2</t>
  </si>
  <si>
    <t>Масса= 717,2 п.м.*3,36кг/п.м.=2409,8 кг. Масса погонного метра 3,36 кг. S=L*h= 717,2п.м.*0,1м= 71,72 м2</t>
  </si>
  <si>
    <t>Общая площадь оштукатуривания 625,3 м2. V=625,3м2*0,0125м=7,82м3</t>
  </si>
  <si>
    <t xml:space="preserve"> Уголок из оцинкованной стали толщиной 0,7 мм (развертка листа: 325мм+80 мм = 405 мм) </t>
  </si>
  <si>
    <t>ТЕХНОРУФ Н ПРОФ, 50 мм - 0,015м3  (учесть k=1,03)
Саморезы (расход 5шт/м2)</t>
  </si>
  <si>
    <t xml:space="preserve"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
 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</si>
  <si>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</si>
  <si>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>Общая длина обустраиваемого парапета = 91,949м*3+18,054м+ 21,612м+59,777м=375,29п.м.≈375,3п.м</t>
  </si>
  <si>
    <t>Развертка листа=325+100=425 мм
Саморезы</t>
  </si>
  <si>
    <t>V=375,3п.м.*0,028м3/п.м.=10,51м3. Коэффициент расхода k по материалу: для теплоизоляции ТЕХНОРУФ Н ПРОФ k=1,03
10,5/0,05=210м2
Саморезы (расход 5шт/м2)</t>
  </si>
  <si>
    <t xml:space="preserve">Праймером битумным ТЕХНОНИКОЛЬ № 01 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</si>
  <si>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</si>
  <si>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>Развертка листа = 0,912 м. Общ.S=0,912м*375,3м=342,3м2
Костыли устанеавливаются с шагом 500 мм, т.е. в расчете 2 шт на 1 п.м. Общ. кол-во: 2шт/п.м.*375,3п.м.=750,6=751 шт.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</si>
  <si>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</si>
  <si>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</t>
  </si>
  <si>
    <t>Общая длина свеса - 91,949 м.п</t>
  </si>
  <si>
    <t>Развертка листа=325+80=405 мм</t>
  </si>
  <si>
    <t>V=(0,14м*0,08м)*91,949м=1,03 м3
91,949/0,14=12,9м2</t>
  </si>
  <si>
    <t>Общ. S листов на 1 п.м. устраиваемого узла: (0,7м*1м)*2 слоя=1,4 м2. Общ.S = 1,4м2/п.м.*91,949п.м.=128,73 м2</t>
  </si>
  <si>
    <t>S=(0,08м+0,43м)*1м=0,51м2. Общ.S покрытия = 0,51м2/п.м.*91,949п.м.=46,89м2. Расход праймера —0,25–0,35 л/м2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</si>
  <si>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</si>
  <si>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 xml:space="preserve">Развертка листа 740* мм. Общ.S= 0,74м*91,949п.м.=68,04м2
 Жидкий ПВХ ТН серый с флаконом-апликатором
(Общ. V = 0,0008м3*91,949п.м.= 0,0736м3 = 73,6л)
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</si>
  <si>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</si>
  <si>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</si>
  <si>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</si>
  <si>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</si>
  <si>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На установку одного аэратора: ПВХ Кровельный аэратор 75 х 375 мм - 1 ш</t>
  </si>
  <si>
    <t xml:space="preserve"> Уголок из оцинкованной стали толщиной 0,7 мм (развертка листа: 325мм+80мм=405 мм) - 1 п.м.;</t>
  </si>
  <si>
    <t>ТЕХНОРУФ Н ПРОФ, 50 мм - 0,015 м3 (учесть k=1,03)
Саморезы (5 шт/м2)</t>
  </si>
  <si>
    <t xml:space="preserve">Праймер битумный ТЕХНОНИКОЛЬ № 01 - 0,1м2 (0,07кг);  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</si>
  <si>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</si>
  <si>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</si>
  <si>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</si>
  <si>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Праймер битумный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</si>
  <si>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
</t>
  </si>
  <si>
    <t>ПВХ металл LOGICROOF 
Жидкий ПВХ ТН серый 1л с флаконом-апликатором  (расход 0,25л/м)</t>
  </si>
  <si>
    <t>Развертка листа 705 мм. S=0,705м*92,39п.м.=65,13 м2
Костыль (575*х110), сталь оц. с полимер. Покрытием t=0,7 мм-185*2=370шт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</si>
  <si>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</si>
  <si>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На одну металлическую лестницу Лм-1: Уголок 75х6 по ГОСТ 8509-93 L=3,655м, 2 шт, m=50,37 кг; Стержень ∅20 по ГОСТ Р 52544-2006 L=0,72м, 7 шт, m=12,43 кг;  Уголок 75х6 по ГОСТ 8509-93 L=0,51 м, 2 шт, m=7,03 кг;  Уголок 75х6 по ГОСТ 8509-93 L=0,589 м, 2 шт, m=8,12 кг;  Полоса 130х9х390 (фасрнка) по ГОСТ 103—2006, 1 шт, m=3,58 кг; Полоса 130х9х404 (фасрнка) по ГОСТ 103—2006, 1 шт, m=3,71 кг; Лист 235х10х235 по ГОСТ 19903-2015, 2 шт, m=8,67 кг; Труба 80х6 по ГОСТ 30245-2003 L=0,267 м, 2 шт, m=7,05 кг; Лист 125х8х115 по ГОСТ 19903-2015 2 шт, m=1,81 кг; Уголок 50х4 по ГОСТ 8509-93 L=1,02м, 2 шт,  m=6,22кг; Полоса 40х4 (ограждение) по ГОСТ 103—2006 L=1,365 м, 4 шт, m=6,86 кг; Швеллер 10 по ГОСТ 8240-89 L=1,305 м, 2 шт, m=22,42 кг;  Уголок 50х4 по ГОСТ 8509-93 L=0,658 м, 2 шт, m=4,01 кг; Стержень диам.14 по ГОСТ Р 52544-2006 L=0,72м, 22 шт, m=19,13 кг. Общ. масса на одну Лм-1=161,41 кг. На 4 лестницы Лм-1: 161,41кг*4шт =645,64 кг.</t>
  </si>
  <si>
    <t>Труба 60х40х4 по ГОСТ 30245-2003 L=18,85 п.м., масса 1 п.м.=5,45 кг, общ. Масса 102,73 кг</t>
  </si>
  <si>
    <t>На 8 торцевых свеса кровли V=0,0249м2*86,8м=2,1613м3, S=(0,301м+0,083)*86,8м=33,33м2, t≈60 мм (переменная)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</si>
  <si>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</si>
  <si>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S=56,3*0,416+192,9*0,208+1245,8*0,156+1245,8*0,25+622,9*0,178 =680,215 м2. 
L=56,3+192,9+1245,8+1245,8+622,9=3363,6 п.м.</t>
  </si>
  <si>
    <t>S=20*0,142+6,64*0,162+630,4*0,5+86,8*0,348+282,2*0,275=426,93 м2. L=20+6,64+630,4+86,8+282,2=1026,04 п.м.</t>
  </si>
  <si>
    <t>Жесть ламинированная ПВХ Bauder (Баудер) FB12 1,2мм, b=400мм, l=2000мм. L=717,2*1,02 =731,5 п.м.
731,5*0,4=292,6м2</t>
  </si>
  <si>
    <t>На одну металлическую лестницу Лм-2: Уголок 75х6 по ГОСТ 8509-93 m=85,50 кг; Уголок 50х4 по ГОСТ 8509-93 m=7,05 кг; Стержень ∅20 по ГОСТ Р 52544-2006 m=14,20 кг; Труба 80х6 по ГОСТ 30245-2003 m=21,0 кг;  Полоса 105х8х105 (фасрнка) по ГОСТ 103—2006 m=4,15кг; Лист 170х10х190 по ГОСТ 19903-2015 m=10,14 кг; Лист 170х10 по ГОСТ 19903-2015 m=4,54 кг; Полоса 40х4 (ограждение) по ГОСТ 103—2006 m=5,22 кг; Лист ПВ 508х710х890 по ГОСТ 8706-78 S=0,632 м2, m=13,21 кг. Общая масса одной металлической лестницы Лм-2 = 165,02 кг. Общая масса на 5 лестниц Лм-2: 165,02кг*5шт=825,1 кг
Элементы крепления: гайи, шайбы-2,64кг
Крепление Лм-2: G M GVZ 8.8 Анкерная шпилька fischer резьбовая оц. сталь, M12x1000 мм-20шт
Клеевой состав Магификс Е500 производителя Росатом-0,5л
Герметик ТехноНИКОЛЬ ПУ 600 мл (Технониколь)-2,5шт
Пластиковый элемент (подкладка размером 265ммх150ммх35мм(h))-10шт (14,625кг)
Подкладки из ЭПДМ мембраны (190*х170*) (Технониколь)-30шт/0,97м2</t>
  </si>
  <si>
    <t>В одном фонаре 2 ходовые площадки. Всего фонарей 4 шт. Элементы ходовых площадок на один фонарь: Уголок 50х6 (стойка) по ГОСТ 8509-93 m=2271,65 кг; Уголок 125х80х8 по ГОСТ 8510-86 m=609,38 кг; Болт М12 по ГОСТ 7798-70 m=45,54 кг; Гайка М12 по ГОСТ 5915-70 m= 13,16 кг; Шайба А.12 по ГОСТ 11371-78 m=10,53 кг; Полоса 40х4 (ограждение) по ГОСТ 103—2006 m=1175,62 кг; Уголок 50х6 (распорка огр.) по ГОСТ 8509-93 m=164,96 кг; Уголок 50х5 (перила) по ГОСТ 8509-93 m=1176,24 кг; Лист ПВ 508х600х6000 по  ГОСТ 8706—78 m=1956,24 кг. Общая масса площадок на один фонарь = 7423,33 кг. Общ. масса на 4 фонаря: 7423,33 кг*4 шт=29693,3 кг= 29,693 т</t>
  </si>
  <si>
    <t>В одном фонаре 2 ходовые площадки. Всего фонарей 4 шт. S=414,05 м2* 4 шт=1656,2 м2</t>
  </si>
  <si>
    <t>Масса одной сетки СП-2: 20,291 кг. Всего 312 сеток СП-2. Общая масса сеток: 20,291кг*312шт =6330,7 кг= 6,331т</t>
  </si>
  <si>
    <t>Всего устанавливиются 312 сеток СП-2. Пруток круг 10-В ГОСТ2590-88: 95,0кг+89,23 кг+175,56 кг = 359,79 кг. Полоса 60х8: 821,76 кг. Общая масса: 359,79+821,76=1181,55 кг= 1,182т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</si>
  <si>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</si>
  <si>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Толщина 1 слоя стеклоизола - 5 мм. Нагрузка на 1м2 от 1 слоя рубероида - 2,5 кг/м2. Общ. масса: 2375,2м2*2,5кг/м2=5938,01кг=5,938 т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</si>
  <si>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</si>
  <si>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 xml:space="preserve">Толщина слоя пенопласта - 55 мм </t>
  </si>
  <si>
    <t>S=(8,776+8,721)*(6*3)+(10,936+10,881)*(24+12+24+18,875)=2035,8м2</t>
  </si>
  <si>
    <t>S=(7,868+7,944)*12+(10,893+10,945)*(3,855+3)=339,4</t>
  </si>
  <si>
    <t>Толщина монолитного участка 200 мм. S=18,855*(0,5+0,55)=19,8 м2.</t>
  </si>
  <si>
    <t>Общ. длина: (116,67*2+21,525*2)=276,39 п.м. Развертка отлива из оц.стали: (0,45+0,11*2+0,02*2)=0,71 м. Общ. S стальных отливов =276,39п.м.*0,71м=196,24 м2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</si>
  <si>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</si>
  <si>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>Воронка - стальная труба ∅110 мм 2 шт</t>
  </si>
  <si>
    <t>Воронка - стальная труба ∅110 мм 3 шт</t>
  </si>
  <si>
    <t>S покрытия 1 фонаря: (2,771*2)*6,426=35,61м2. Общая S на 3 фонаря: 35,61м2*3=106,84 м2</t>
  </si>
  <si>
    <t>S одного торца 7,336 м2. Всего на 3 фонаря 6 торцов. Sобщ.: (7,336*2)*3=44,02 м2</t>
  </si>
  <si>
    <t>Высота обшивки 580 мм. Общ. S бортовой подоконной обшивки на 1 фонарь: S=(0,58*6)*2=6,96 м2. Общ. S на 3 фонаря: 6,69м2*3=20,88 м2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</si>
  <si>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</si>
  <si>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 xml:space="preserve">S листов на один фонарь: (1,13*6)*2=13,56 м2. S листов на три фонаря: 13,56м2*3=40,68 м2    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</si>
  <si>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</si>
  <si>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</si>
  <si>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</si>
  <si>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</si>
  <si>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</si>
  <si>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</si>
  <si>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</si>
  <si>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>Размер плиты 800х600(h)х70 мм. На одну плиту: V=0,048 м3, масса=47,4кг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</si>
  <si>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</si>
  <si>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Общ. S: (0,45м*12)*2 стороны=10,8 м2. Общ. V: 10,8м2*0,025 м=0,27 м3. Общ. вес: 0,27м3*500кг/м3=135 кг</t>
  </si>
  <si>
    <t>Ширина стальных фартуков/отливов 0,3м. Общ. S листов: (12,517*2)*0,3=7,51 м2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</si>
  <si>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</si>
  <si>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</si>
  <si>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</si>
  <si>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Длина одного прогона 3 м. Масса погонного метра 22,6 кг/п.м., общая масса: 3п.м. х 22,6кг/п.м. = 67,8 кг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</si>
  <si>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</si>
  <si>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</si>
  <si>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</si>
  <si>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>Габарит одной пластины: 485х132х10 мм. Масса одной опорн. пластины: 0,485*0,132*0,01*7850 =5,026 кг. Общ. масса: 5,026кг*66шт=331,69 кг</t>
  </si>
  <si>
    <t>Общ. длина дем.-ых элементов: 2,026+1,974+1,974=5,97 м. Общ. масса: 5,97м х 1,21кг/м= 7,23 кг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</si>
  <si>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</si>
  <si>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</si>
  <si>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</si>
  <si>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</si>
  <si>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</si>
  <si>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 xml:space="preserve">Длина одного прогона 5,99 м, общая длина прогонов: 5,99м*5шт= 29,95 м. Масса одного прогона 125,79 кг, общая масса: 125,79кг х 5шт =628,95 кг. Принята сталь марки С245 по ГОСТ 27772-2021. Общ. масса с учетом сварных швов (1%), на уточнение размеров (3%) = 628,95кг*1,04=654,11 кг = 0,654т
Болт М20-6дх65.58 (S30) по ГОСТ 7798-70 - 44 шт, общ.масса 10,05 кг; Гайка М20-6Н.5 (S30) по ГОСТ 5915-70 - 88 шт, общ.масса 6,29 кг; Шайба А.20.01.08кп.016 по ГОСТ 11371-78 - 88 шт, общ.масса 1,51 кг. Общая масса= 17,85 кг.
</t>
  </si>
  <si>
    <t xml:space="preserve">Длина одного прогона 1,015 м, общая длина прогонов: 1,015м*4шт= 4,06 м. Масса одного прогона 21,315 кг, общая масса: 21,315кг х 4шт =85,26 кг. Принята сталь марки С245 по ГОСТ 27772-2021. Общ. масса с учетом сварных швов (1%), на уточнение размеров (3%) = 85,26кг*1,04=88,67 кг = 0,0894т
</t>
  </si>
  <si>
    <t>Длина одного прогона 2,99 м, общая длина прогонов: 2,99м*1шт= 2,99 м. Масса одного прогона 62,79 кг. Принята сталь марки С245 по ГОСТ 27772-2021. Общ. масса с учетом сварных швов (1%), на уточнение размеров (3%) = 62,79кг*1,04=65,30 кг = 0,065т</t>
  </si>
  <si>
    <t>Уголок 160х100х10 по ГОСТ 8510-86 - 11 шт, общ.масса 58,95 кг. Общая масса= 58,95 кг.</t>
  </si>
  <si>
    <t xml:space="preserve">
Полоса 130х10х100 мм (клин) по ГОСТ 103-2006 - 4 шт, общ.масса 4,1 кг. Принята сталь марки С245 по ГОСТ 27772-2021
Общ. масса с учетом сварных швов (1%), на уточнение размеров (3%) = 4,1 кг*1,04=4,264 кг</t>
  </si>
  <si>
    <t>Vодного гнезда =0,4м*0,3м*0,15м=0,018м3, Общ.V гнезд: 0,018м3 х 4шт =0,072 м3</t>
  </si>
  <si>
    <t>Vодной подушки =0,3м*0,15м*0,15м=0,007 м3, Общ.V: 0,007м3 х 4шт =0,027 м3</t>
  </si>
  <si>
    <t>Общий V≈0,072-0,027=0,045 м3 на заделку четырех отверстий (гнезд). Из них V раствора ≈ 0,045м3*0,15=0,007 м3 - обетонирование узлов (бетон В15)</t>
  </si>
  <si>
    <t>Общий V≈0,072-0,027=0,045 м3 на заделку четырех отверстий (гнезд). Из них V кирп.пладки ≈ 0,045м3*0,85=0,038 м3 - заложение кирпичом (марка не менее М75)</t>
  </si>
  <si>
    <t>Длина одного прогона 5,97 м, общая длина прогонов: 5,97м*32шт= 191,04 м. Масса одного прогона 143,28 кг, общая масса: 143,28кг х 32 шт =4584,96 кг= 4,585 т. Принята сталь марки С245 по ГОСТ 27772-2021. Общ. масса с учетом сварных швов (1%), на уточнение размеров (3%) = 4584,96кг*1,04=4768,36 кг = 4,768т
Болт М20-6дх70.58 (S30) по ГОСТ 7798-70 - 132 шт, общ.масса 31,77 кг; Гайка М20-6Н.5 (S30) по ГОСТ 5915-70 - 264 шт, общ.масса 18,86 кг; Шайба А.20.01.08кп.016 по ГОСТ 11371-78 - 264 шт, общ.масса 4,53 кг. Общая масса= 55,16 кг.</t>
  </si>
  <si>
    <t>Длина одного прогона 1,005 м, общая длина прогонов: 1,005м*2шт= 2,01 м. Масса одного прогона 24,12 кг, общая масса: 24,12кг х 2 шт = 48,24 кг. Принята сталь марки С245 по ГОСТ 27772-2021. Общ. масса с учетом сварных швов (1%), на уточнение размеров (3%) = 48,24кг*1,04=50,17 кг</t>
  </si>
  <si>
    <t>Лист 165х12х485 мм (оп.слоик) по ГОСТ 19903-2015 -66 шт, общ.масса 497,53 кг; Лист 145х8х300 мм (фасонка) по ГОСТ 19903-2015 -66 шт, общ.масса 180,3 кг; Лист 165х10х250 мм (ребро) по ГОСТ 19903-2015 -132 шт, общ.масса 427,43 кг. Общая масса: 497,53+180,3+427,43 = 1105,26 кг. Общ. масса с учетом сварных швов (1%), на уточнение размеров (3%) = 1105,26кг*1,04=1149,47 кг = 1,149 т</t>
  </si>
  <si>
    <t>Полоса 130х10х150 мм (клин) по ГОСТ 103-2006 - 2 шт, общ.масса 3,1 кг. Принята сталь марки С245 по ГОСТ 27772-2021
Общ. масса с учетом сварных швов (1%), на уточнение размеров (3%) = 3,1кг*1,04=3,224 кг</t>
  </si>
  <si>
    <t>Vодного гнезда =0,4м*0,3м*0,15м=0,018м3, Общ.V гнезд: 0,018м3 х 2шт =0,035 м3</t>
  </si>
  <si>
    <t>Vодной подушки =0,3м*0,15м*0,15м=0,007 м3, Общ.V: 0,007м3 х 2шт =0,014 м3</t>
  </si>
  <si>
    <t>Общий V≈0,035-0,014=0,022 м3 на заделку двух отверстий (гнезд). Из них V раствора ≈ 0,022м3*0,15=0,0032 м3 - обетонирование узлов (бетон В15)</t>
  </si>
  <si>
    <t>Общий V≈0,035-0,014=0,022 м3 на заделку двух отверстий (гнезд). Из них V кирп.пладки ≈ 0,022м3*0,85=0,0184 м3 - заложение кирпичом (марка не менее М75)</t>
  </si>
  <si>
    <t>Длина одного прогона 6,114 м, общая длина прогонов: 6,114м*6шт= 36,684 м. Масса одного прогона 86,819 кг, общая масса: 86,819кг х 6шт =520,91 кг. Принята сталь марки С245 по ГОСТ 27772-2021. Общ. масса с учетом сварных швов (1%), на уточнение размеров (3%) = 520,91кг*1,04=541,75 кг</t>
  </si>
  <si>
    <t>Длина одной затяжки 2,09 м, общ.масса 7,59 кг
Гайка М12-6Н.5 по ГОСТ 5915-70 - 12 шт, общ.масса 0,188 кг; Шайба А.12.01.08кп.016 по ГОСТ 11371-78 - 6 шт, общ.масса 0,038 кг.
Итого 0,226кг</t>
  </si>
  <si>
    <t>V=(4,421м2*0,38м)+(3,649м2*0,38м)-(0,403м2*0,38м)=2,91 м3</t>
  </si>
  <si>
    <t>Плита 700х450х60 мм -1 шт, Vплиты = 0,019 м3, плита 500х450х60 мм - 4 шт, Vплиты = 0,014 м3, на 4 плиты V=0,054 м3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</si>
  <si>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</si>
  <si>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V=(4,421м2*0,38м)+(3,649м2*0,38м)=3,07 м3
Керамический кирпич марки М125 (аналогичной существующей кладки)</t>
  </si>
  <si>
    <t>Бетон  В20</t>
  </si>
  <si>
    <t>Арматура ∅8 А500 по ГОСТ Р 52544-2006, общ. Длина стержней - 40,78 п.м., масса п.м. - 0,395 кг, общ. Масса 16,11 кг</t>
  </si>
  <si>
    <t>Керамический кирпич марки М125 (аналогичной существующей кладки), 40 шт</t>
  </si>
  <si>
    <t>Всего отверстий под водоотвод в кирпичной кладке парапетов в осях А/1-А'/Ях2 - 5 шт. V=0,23мх0,7мх0,38мх 5отв.= 0,31м3</t>
  </si>
  <si>
    <t>Общая S оштукатуривания 167,5* м2. V=167,5м2*0,025м=4,19м3</t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</si>
  <si>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</si>
  <si>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V≈(0,025м*0,025м)/2*22,03м=0,0069м3=6,9л;  6,9л/0,6л=11,5 шт ≈ 12 шт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</si>
  <si>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</si>
  <si>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Установка шпренгелей №1 - 2шт: Уголок 63х5 (шпренгель) по  ГОСТ 8509-93 - 4,116 п.м, общ.масса 19,8 кг; Лист 230х8х400 мм (фасонка) по ГОСТ 19903-2015 - 2 шт,  общ.масса 11,56 кг; Полоса 100х8х252 (фасонка) по ГОСТ 103—2006 - 2 шт, общ.масса 3,17 кг; Полоса 50х8х85 (сухарик) по ГОСТ 103—2006 - 2 шт, общ.масса 0,53 кг. Установка шпренгелей №2 - 6 шт: Уголок 63х5 (шпренгель) по  ГОСТ 8509-93 - 13,884 п.м, общ.масса 66,78 кг; Лист 245х8х400 мм (фасонка) по ГОСТ 19903-2015 - 6 шт,  общ.масса 36,93 кг; Полоса 100х8х255 (фасонка) по ГОСТ 103—2006 - 6 шт, общ.масса 9,61 кг; Полоса 50х8х85 (сухарик) по ГОСТ 103—2006 - 6 шт, общ.масса 1,6 кг. Усиление УС-1: Полоса 100х10 по ГОСТ 103—2006 - 6,6 п.м.,  общ.масса 51,81 кг. Усиление УС-2: Полоса 110х6 по ГОСТ 103—2006 - 20,048 п.м.,  общ.масса 103,87 кг. Итого общ.масса=305,65 кг. Принята сталь марки С245 по ГОСТ 27772-2021. Общ. масса = 305,66 кг. Общ. масса с учетом сварных швов (1%), на уточнение размеров (3%) = 305,66кг*1,04=317,89 кг</t>
  </si>
  <si>
    <t>Усиление УС-3: Уголок 56х5 по ГОСТ 8509-93 - 13,914 п.м, общ.масса 59,13 кг; Полоса 50х8х75 (сухарик) по ГОСТ 103—2006 - 24 шт, общ.масса 5,65 кг. Принята сталь марки С245 по ГОСТ 27772-2021. Общ. масса = 64,78 кг. 
Общ. масса с учетом сварных швов (1%), на уточнение размеров (3%) = 64,78кг*1,04=67,37 кг</t>
  </si>
  <si>
    <t>Усиление УС-4: Полоса 120х8 по ГОСТ 103—2006 - 228,21 п.м, общ.масса 1719,79 кг. Усиление УС-5: Полоса 120х8 по ГОСТ 103—2006 - 62,804 п.м, общ.масса 473,29 кг. Усиление УС-6: Полоса 80х5 по ГОСТ 103—2006 - 29,388 п.м, общ.масса 92,28 кг. Установка шпренгелей №3 - 11 шт: Уголок 63х5 (шпренгель) по ГОСТ 8509-93 - 32,23 п.м, общ.масса 155,03 кг; Лист 255х8х344 мм (фасонка) по ГОСТ 19903-2015 - 11 шт, общ.масса 60,6 кг; Полоса 100х8х218 мм (фасонка) по ГОСТ 103—2006 - 11 шт, общ.масса 15,06 кг; Полоса 50х8х85 мм (сухарик) по ГОСТ 103—2006 - 22 шт,  общ.масса 5,87 кг. Итого общ.масса = 2521,92 кг. Принята сталь марки С245 по ГОСТ 27772-2021.  
Общ. масса с учетом сварных швов (1%), на уточнение размеров (3%) = 2521,92кг*1,04=2622,80 кг = 2,623 т</t>
  </si>
  <si>
    <t>Усиление УС-7: Полоса 160х8 по ГОСТ 103—2006 - 23,472 п.м., общ.масса 235,85 кг. Принята сталь марки С245 по ГОСТ 27772-2021. Общ. масса = 235,85 кг. 
Общ. масса с учетом сварных швов (1%), на уточнение размеров (3%) = 235,85кг*1,04= 245,28 кг</t>
  </si>
  <si>
    <t>Уголок 63х6 по ГОСТ 8509-93 - 26,756 п.м., общ.масса 153,04 кг; Полоса 50х8х85 (сухарик) по ГОСТ 103-2006 - 40 шт, общ.масса 10,68 кг. Принята сталь марки С245 по ГОСТ 27772-2021. Общ. масса = 163,72 кг. Общ. масса с учетом сварных швов (1%), на уточнение размеров (3%) = 163,72кг*1,04= 170,27 кг</t>
  </si>
  <si>
    <t>Уголок 63х6 по ГОСТ 8509-93 - 79,044 п.м., общ.масса 452,13 кг; Полоса 50х8х85 (сухарик) по ГОСТ 103-2006 - 112 шт, общ.масса 29,89 кг. Принята сталь марки С245 по ГОСТ 27772-2021. Общ. масса = 482,02 кг. Общ. масса с учетом сварных швов (1%), на уточнение размеров (3%) = 482,02кг*1,04= 501,30 кг</t>
  </si>
  <si>
    <t>Длина одной стойки 2,217 м, общ. длина уголков: 2,217п.м.*2 уголка=4,434 п.м. Масса погонного метра 5,72 кг/п.м., общая масса уголков: 4,434п.м.х5,72кг/п.м. = 25,36 кг. Масса фасонки: (0,12*0,251*0,01)*7850=2,36 кг. Масса сухариков: (0,05*0,085*0,01*7850)*3 шт= 1 кг. 
Общая масса: 25,36 кг+ 2,36 кг+1кг =28,73 кг</t>
  </si>
  <si>
    <t>Уголок 63х6 по ГОСТ 8509—93 - 2 шт, длина одной стойки (одного уголка) 2,217 п.м., общ.масса 25,362 кг; Лист 225х10х306 (фасонка) по ГОСТ 19903-2015 - 1 шт, общ.масса 5,405 кг; Полоса 50х10х85 (сухарик) по ГОСТ 103—2006 - 3 шт, общ.масса 1,001 кг. Принята сталь марки С245 по ГОСТ 27772-2021. 
Общ. масса = 31,77 кг. 
Общ. масса с учетом сварных швов (1%), на уточнение размеров (3%) = 31,77кг*1,04= 33,04 кг</t>
  </si>
  <si>
    <t>Уголок 63х6 по ГОСТ 8509-93 - 36 п.м., общ.масса 205,9 кг. Принята сталь марки С245 по ГОСТ 27772-2021
Общ. масса с учетом сварных швов (1%), на уточнение размеров (3%) = 205,9кг*1,04=214,14 кг 
Шпилька резьбовая fischer GM GVZ 8.8.метровая для химического анкера ОЦ, M12x1000 мм (или аналог) на спец. клеевом составе -13 шт: 97 шпилек (отрезков) *0,125 м=12,125 п.м=13 шпилек; 
Гайка М12 по ГОСТ 5915-70 - 97 шт, общ.масса 1,52 кг; Шайба М12 по ГОСТ 11371-78 - 97 шт, общ.масса 0,61 кг;
Клеевой состав Магификс Е500 производителя Росатом (или аналог), V=0,0004м3=0,4л</t>
  </si>
  <si>
    <t>Длина одной распорки 5,9 м. Общая длина распорок: 5,9п.м.х2шт= 11,8 п.м., общая длина уголка: 11,8*2=23,6 п.м. Масса погонного метра 6,7 кг/п.м., общая масса: 23,6п.м.х 6,7кг/п.м. = 158,12 кг</t>
  </si>
  <si>
    <t>Длина одной распорки 5,8 м. Общая длина распорок: 5,8п.м.х11шт=63,8 п.м. Масса погонного метра 4,25 кг/п.м., общая масса: 63,8п.м.х4,25кг/п.м. = 271,2 кг</t>
  </si>
  <si>
    <t>Длина одной распорки 5,9 м. Общая длина распорок: 5,9п.м.х22шт=129,8 п.м., общая длина уголка: 129,8*2=259,6 п.м. Масса погонного метра 4,25 кг/п.м., общая масса: 259,6п.м.х4,25кг/п.м. = 1103,3 кг = 1,103 т</t>
  </si>
  <si>
    <t>Длина одной распорки 5,8 м. Общая длина распорок: 5,8п.м.х21шт=121,8 п.м., общая длина уголка: 121,8*2=243,6 п.м. Масса погонного метра 4,25 кг/п.м., общая масса: 243,6п.м.х4,25кг/п.м. = 1035,3 кг = 1,035 т</t>
  </si>
  <si>
    <t>Одна распорка состоит из: Труба 80х4 по ГОСТ 30245-2003 длиной 5,73 м, масса 52,83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64,39 кг. Всего распорок - 4 шт. Общ.масса распорок: 4 шт х 64,39 кг= 257,56 кг. Принята сталь марки С245 по ГОСТ 27772-2021. 
Общ. масса с учетом сварных швов (1%), на уточнение размеров (3%) = 257,56кг*1,04=267,86 кг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кг*4шт=6,68кг.</t>
  </si>
  <si>
    <t>Одна распорка состоит из: Труба 80х4 по ГОСТ 30245-2003 длиной 5,835 м, масса 53,8 кг; Полоса 100х5х45 мм (заглушка) по ГОСТ 103—2006 - 4 шт, общ.масса 0,71 кг; Лист 220х10х210 мм (фасонка) по ГОСТ 19903-2015 - 2 шт, общ.масса 7,25 кг. Общая масса одной распорки: 61,76 кг. Всего распорок - 11 шт. Общ.масса распорок: 11 шт х 61,76 кг= 679,36 кг. Принята сталь марки С245 по ГОСТ 27772-2021. 
Общ. масса с учетом сварных швов (1%), на уточнение размеров (3%) = 679,36кг*1,04=706,53 кг
Болт М20-6gх65.58(S30) по ГОСТ 7798-70 - 4 шт, общ.масса 0,91 кг; Гайка М20-6Н.5(S30) по ГОСТ 5915-70 - 8 шт, общ.масса 0,57 кг; Шайба А.20.01.08кп.016 по ГОСТ 11371-78 - 8 шт, общ.масса 0,14 кг. Общая масса= 1,62 кг*11шт=17,82кг.</t>
  </si>
  <si>
    <t>Одна распорка состоит из: Труба 70х4 по ГОСТ 30245-2003 длиной 5,73 м, масса 45,67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57,23 кг. Всего распорок - 22 шт. Общ.масса распорок: 22 шт х 57,23 кг= 1259,1 кг. Принята сталь марки С245 по ГОСТ 27772-2021. 
Общ. масса с учетом сварных швов (1%), на уточнение размеров (3%) = 1259,1кг*1,04=1309,46 кг =1,309т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кг*22шт=36,74кг.</t>
  </si>
  <si>
    <t>Одна распорка состоит из: Труба 80х4 по ГОСТ 30245-2003 длиной 5,71 м, масса 52,65 кг; Полоса 100х5х45 мм (заглушка) по ГОСТ 103—2006 - 4 шт, общ.масса 0,71 кг. Общая масса одной распорки: 53,33 кг. Всего распорок - 19 шт. Общ.масса распорок: 19 шт х 53,36 кг= 1013,8 кг. Принята сталь марки С245 по ГОСТ 27772-2021.  
Общ. масса с учетом сварных швов (1%), на уточнение размеров (3%) = 1013,8кг*1,04=1054,35 кг =1,054т</t>
  </si>
  <si>
    <t>Длина одного верхнего пояса 5,95 м. Общая длина верхних поясов: 5,95п.м.х3 связи = 17,9 п.м., общ. длина уголков: 17,9п.м.*2 уголка=35,7 п.м. Масса погонного метра 4,25 кг/п.м., общая масса: 35,7п.м.х4,25кг/п.м. = 151,73 кг</t>
  </si>
  <si>
    <t>Длина одного верхнего пояса 5,95 м. Общая длина нижних поясов: 5,95п.м.х2 связи = 11,9 п.м., общ. длина уголков: 11,9п.м.*2 уголка=23,8 п.м. Масса погонного метра 4,25 кг/п.м., общая масса: 23,8п.м.х4,25кг/п.м. = 101,15 кг</t>
  </si>
  <si>
    <t>Длина одного верхнего пояса 5,95 м. Общая длина уголков: 5,95 п.м.*2 уголка=11,9 п.м. Масса погонного метра 4,25 кг/п.м., общая масса: 11,9п.м.х4,25кг/п.м. = 50,58 кг</t>
  </si>
  <si>
    <t>Длина верхнего и нижнего поясов 6 м из двух уголков 56х5; общая длина уголков: 6 п.м.*4 уголка=24 п.м.; масса погонного метра 4,25 кг/п.м., общая масса: 24п.м.х4,25кг/п.м. = 102 кг. Длина одного раскоса 2,421 м из двух уголков 50х5; общая длина уголков: 2,421 п.м.*8 уголка=19,37 п.м.; масса погонного метра 3,77 кг/п.м., общая масса: 19,37п.м.х3,77кг/п.м. = 73,017 кг. Масса фасонок: (0,2*0,22*0,01*7850)*4шт+ (0,24*0,3*0,01*7850)*3шт=30,772 кг. Общая масса СВ-10: 102кг+73,017кг+30,772кг=205,79 кг</t>
  </si>
  <si>
    <t>На усиление одной СВ-1: Уголок 63х6 по ГОСТ 8509-93 - 12,0 п.м., общ.масса 68,64кг. Общ.масса на 6 СВ-1: 68,64кг*6шт = 411,84 кг. Принята сталь марки С245 по ГОСТ 27772-2021. 
Общ. масса с учетом сварных швов (1%), на уточнение размеров (3%) = 411,84кг*1,04= 428,31 кг</t>
  </si>
  <si>
    <t>На усиление одной СВ-9: Труба 80х4 по ГОСТ 30245-2003 - 1 шт, длина 5,87 м, масса 54,121 кг; Уголок 50х5 по ГОСТ 8509-93 - 8,82 п.м., масса 33,251 кг; Полоса 80х8х221 мм (фасонка) по ГОСТ 103—2006 - 2 шт, общ.масса 2,221 кг; Полоса 80х8х241 мм (фасонка) по ГОСТ 103—2006 - 2 шт, общ.масса 2,422 кг; Полоса 50х8х70 мм (сухарик) по ГОСТ 103—2006 - 6 шт, общ.масса 1,319 кг; Полоса 100х5х45 мм (заглушка) по по ГОСТ 103—2006 - 4 шт, общ.масса 0,707 кг. Общ.масса на усиление одной СВ-9: 94,04 кг. Общ.масса на 3 СВ-9: 94,04кг*3шт = 282,123 кг. Принята сталь марки С245 по ГОСТ 27772-2021. 
Общ. масса с учетом сварных швов (1%), на уточнение размеров (3%) = 282,123кг*1,04= 293,41 кг</t>
  </si>
  <si>
    <t>На усиление одной СВ-9: Уголок 56х5 по ГОСТ 8509-93 - 2 шт, общ.длина уголков 11,9 п.м., общ.масса 50,575 кг; Полоса 50х8х80 мм (сухарик) по ГОСТ 103—2006 - 6 шт, общ.масса 1,507 кг. Общ.масса на усиление одной СВ-9: 52,082 кг. Общ.масса на 2 СВ-9: 52,082кг*2шт = 104,164 кг. Принята сталь марки С245 по ГОСТ 27772-2021. 
Общ. масса с учетом сварных швов (1%), на уточнение размеров (3%) = 104,164кг*1,04= 108,33 кг</t>
  </si>
  <si>
    <t>На усиление одной СВ-10: Труба 80х4 по ГОСТ 30245-2003 - 1 шт, общ.масса 54,121 кг; Полоса 100х5х45 мм (заглушка) по ГОСТ 103—2006 - 4 шт, общ.масса 0,707 кг.  Общ.масса на усиление одной СВ-10: 54,828 кг. Принята сталь марки С245 по ГОСТ 27772-2021. Общ. масса с учетом сварных швов (1%), на уточнение размеров (3%) = 54,828кг*1,04= 57,02 кг</t>
  </si>
  <si>
    <t>На усиление одной СВ-10: Труба 80х4 по ГОСТ 30245-2003 - 1 шт, общ.масса 54,121 кг; Полоса 100х5х45 мм (заглушка) по ГОСТ 103—2006 - 4 шт, общ.масса 0,707 кг; Лист 230х10х200 по ГОСТ 19903—2015 - 2 шт, общ.масса 7,222 кг; Лист 220х10х300 мм по ГОСТ 19903—2015 - 1 шт, общ.масса 5,181 кг; Уголок 50х5 по ГОСТ 8509-93 - 18,11 п.м., общ.масса 68,267 кг; Полоса 50х10х80 мм (сухарик) по ГОСТ 103—2006 - 18 шт, общ.масса 5,652 кг; Уголок 56х5 по ГОСТ 8509-93 - 11,9 п.м., общ.масса 50,575 кг; Лист 180х10х200 мм по ГОСТ 19903—2015 - 2 шт, общ.масса 5,652 кг; Лист 210х10х250 мм по ГОСТ 19903—2015 - 2 шт, общ.масса 8,243 кг. Общ.масса на усиление одной СВ-10: 205,62 кг. Принята сталь марки С245 по ГОСТ 27772-2021. 
Общ. масса с учетом сварных швов (1%), на уточнение размеров (3%) = 205,62кг*1,04= 213,84 кг</t>
  </si>
  <si>
    <t>На усиление одной СВ-19: Уголок 63х6 по ГОСТ 8509-93 - 12,0 п.м, общ.масса 68,64 кг; Уголок 50х5 по ГОСТ 8509-93 - 8,0 п.м, общ.масса 30,16 кг; Полоса 50х8х70 мм (сухарик) по ГОСТ 103—2006 - 4 шт, общ.масса 0,879 кг; Полоса 80х8х228 мм (фасонка) по ГОСТ 103—2006 - 2 шт, общ.масса 2,291 кг; Полоса 80х8х231 мм (фасонка) по ГОСТ 103—2006 - 2 шт, общ.масса 2,321 кг. Общ.масса на усиление одной СВ-19: 104,291 кг. Принята сталь марки С245 по ГОСТ 27772-2021. Общ. масса с учетом сварных швов (1%), на уточнение размеров (3%) = 104,291кг*1,04= 108,46 кг</t>
  </si>
  <si>
    <t>Грунтовка антикоррозионная цинкнаполненная быстросохнущая, преобразователь ржавчины и окалины</t>
  </si>
  <si>
    <t>Усредненный расход огнезащитной краской КЕДР МЕТ КО в кг/м2: 2691кг / 2597,0м2= 1,036кг/м2</t>
  </si>
  <si>
    <t>Усредненный расход огнезащитной краской КЕДР МЕТ КО в кг/м2: 177кг / 579м2= 0,306 кг/м2</t>
  </si>
  <si>
    <t>На одно болтовое крепление: Болт М20 по ГОСТ 7798-70, 1 шт, масса 0,241 кг; Гайка М20 по ГОСТ 5915-70, 2 шт, масса 0,143 кг; Шайба А.20 по ГОСТ 11371-78, 2 шт, масса 0,034 кг. Всего болтовых соединений 3 шт. Масса на одно болтовое соединение: 0,241кг+0,143кг+0,034кг=0,418 кг. Общая масса: 3шт х 0,418кг = 1,254 кг</t>
  </si>
  <si>
    <t>На один фонарь ФФ-5: Уголок 75х5 (торцы) по ГОСТ 8509-93 - 39,032 п.м., масса 226,4 кг; Уголок 75х50х5 (торцы) по ГОСТ 8510-86 - 3,0 п.м., масса 14,4 кг; Труба 70х4 (продольные стены) по ГОСТ 30245-2003 - 47,808 п.м., масса 381,0 кг. На три фонаря ФФ-4: Уголок 75х5 (торцы) по ГОСТ 8509-93 - 65,802 п.м., масса 381,7 кг; Уголок 75х50х5 (торцы) по ГОСТ 8510-86 - 3,0 п.м., масса 14,4 кг; Труба 70х4 (продольные стены) по ГОСТ 30245-2003 - 71,712 п.м., масса 571,5 кг. Общая масса элементов: 1589,35 кг = 1,589 т. Принята сталь марки С245 по ГОСТ 27772-2021</t>
  </si>
  <si>
    <t xml:space="preserve">Оконный блок ОАК (4М1-16-4М1) 1150-11842-24 Д2 РП ГОСТ21519-2003 - 2 шт, Оконный блок ОАК (4М1-16-4М1) 950-5812-24 Д2 РП ГОСТ21519-2003 - 6 шт. 
Общая длина остекления: 11,842м*2шт+5,812м*6шт=58,556 п.м. Общая площадь остекления: (11,842м*2шт)*1,15м +(5,812м*6шт)*0,95м = 60,365 м2. </t>
  </si>
  <si>
    <t>Дверной блок ДСН, А, Оп, Л, Брг, Н, Псп, УЗ, М3 1500х800 - ГОСТ31173-2016 - 1 шт, Дверной блок ДСН, А, Оп, П, Брг, Н, Псп, УЗ, М3 1500х800 - ГОСТ31173-2016 - 1 шт, Дверной блок ДСН, А, Оп, П, Брг, Н, Псп, УЗ, М3 1000х800 - ГОСТ31173-2016 - 3 шт. Общая площадь дверных проемов: (1,5м*0,8м)*1шт +(1,5м*0,8м)*1шт +(1м*0,8м)*3шт = 4,8 м2. См. КП</t>
  </si>
  <si>
    <t>Фасонный элемент индивидуального изготовления, сталь оц. с полимер. покрытием RAL7004, t=0,7 мм - 33,99 п.м., развертка листа - 352 мм. Фасонный элемент индивидуального изготовления, сталь оц. с полимер. покрытием RAL7004, t=0,7 мм - 19,2 п.м., развертка листа - 218 мм. Общая площадь листов: (33,99м*0,352м)+(19,2м*0,218м)=16,15 м2</t>
  </si>
  <si>
    <t>Фасонный элемент, сталь оц. с полимер. покрытием RAL7004, t=0,5 мм - 18,87 п.м., Развертка листа - 218 мм. Общая площадь листов: 18,87м*0,218м=4,11 м2</t>
  </si>
  <si>
    <t>2366,1+205,6=2571,7м2
В т.ч. Общ. S кровли=2366,1 м2, общ. S кровли фонарей =93,4+37,4*3=205,6м2</t>
  </si>
  <si>
    <t xml:space="preserve"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
</t>
  </si>
  <si>
    <t>Общ.S= 2366,1м2+205,6м2 =2571,7м2. Коэффициент расхода k по материалу: для паробарьера СА500 (расход k=1,18)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</si>
  <si>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</si>
  <si>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</si>
  <si>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Датчик снега DW</t>
  </si>
  <si>
    <t>Приемное устройство системы мониторинга снеговой нагрузки</t>
  </si>
  <si>
    <t>Щиток системы мониторинга снеговой нагрузки (WiFi)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</si>
  <si>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</si>
  <si>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</si>
  <si>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</si>
  <si>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
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</si>
  <si>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</si>
  <si>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</si>
  <si>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</si>
  <si>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</si>
  <si>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</si>
  <si>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</si>
  <si>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</si>
  <si>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</si>
  <si>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</si>
  <si>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</si>
  <si>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</si>
  <si>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</si>
  <si>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 xml:space="preserve">Всего устанавливаемых аэраторов в осях А/4-А'/Ях1-2  - 16 шт. </t>
  </si>
  <si>
    <t>На одну металлическую лестницу Лм-1: Уголок 75х6 по ГОСТ 8509-93 L=3,56 м, 2 шт, m=49,06 кг; Стержень ∅20 по ГОСТ Р 52544-2006 L=0,72м, 7 шт, m=12,43 кг;  Уголок 75х6 по ГОСТ 8509-93 L=0,51 м, 2 шт, m=14,06 кг;  Полоса 200х10х400 (фасонка) по ГОСТ 103—2006, 4 шт, m=25,12 кг; Лист 235х10х235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8240-97 L=1,305 м, 2 шт, m=22,42 кг;  Уголок 50х5 по ГОСТ 8509-93 L=0,658 м, 2 шт, m=4,96 кг; Стержень диам.14 по ГОСТ Р 52544-2006 L=0,72м, 22 шт, m=19,13 кг. 
Общ. масса на одну Лм-1=179,18 кг. Принята сталь марки С245 по ГОСТ 27772-2021</t>
  </si>
  <si>
    <t>Труба 60х40х4 по ГОСТ 30245-2003 L=3,2 п.м., масса 1 п.м.=5,45 кг, общ. Масса 17,44 кг. Принята сталь марки С245 по ГОСТ 27772-2021</t>
  </si>
  <si>
    <t>Расход грунтовки ГФ-021 ГОСТ25129-2020 на однослойное покрытие - 60-100 г/м²</t>
  </si>
  <si>
    <t>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</si>
  <si>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</si>
  <si>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На одну металлическую лестницу Лм-2: Уголок 75х6 по ГОСТ 8509-93 L=3,183 м, 2 шт, m=43,86 кг; Стержень ∅20 по ГОСТ Р 52544-2006 L=0,72м, 6 шт, m=10,65 кг; Уголок 75х6 по ГОСТ 8509-93 L=0,51 м, 2 шт, m=7,03 кг; Полоса 200х10х400 (фасонка) по ГОСТ 103—2006, 2 шт, m=12,56 кг; Лист 235х10х235 мм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8240-89 L=1,305 м, 2 шт, m=22,42 кг; Уголок 50х5 по ГОСТ 8509-93 L=0,658 м, 2 шт, m=4,96 кг; Стержень диам.14 по ГОСТ Р 52544-2006 L=0,72м, 22 шт, m=19,13 кг; Уголок 75х6 по ГОСТ 8509-93 - 2 шт, l=0,595 м, m=8,2 кг. Общ. масса на одну Лм-2 = 160,82 кг. 
Общая масса 3 дестниц: 160,82 кг * 3 шт = 482,45 кг. Принята сталь марки С245 по ГОСТ 27772-2021</t>
  </si>
  <si>
    <t>Труба 60х40х4 по ГОСТ 30245-2003 L=2,0 п.м., масса 1 п.м.=5,45 кг, общ. Масса 10,9 кг. Принята сталь марки С245 по ГОСТ 27772-2021</t>
  </si>
  <si>
    <t>S=7,16 м2*3 шт= 21,47 м2. Расход грунтовки ГФ-021 ГОСТ25129-2020 на однослойное покрытие - 60-100 г/м²</t>
  </si>
  <si>
    <t>S=7,16 м2*3 шт= 21,47 м2. 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</si>
  <si>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</si>
  <si>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</si>
  <si>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>Развертка листа - 510 мм. L=45,848м*1,15=52,73 п.м. S=52,73 м * 0,51 м = 26,89 м2</t>
  </si>
  <si>
    <t xml:space="preserve">На одну сетку СП-1: Скоба: круг 8-В ГОСТ2590-88/Ст3кп2-II ГОСТ 535-88 - 3 шт, общ.масса 0,228 кг; Уголок 40х3 по ГОСТ 8509-93 - 4,44 п.м., общ.масса 8,21 кг; Пруток круг 5-В ГОСТ2590-88/Ст3кп2-II ГОСТ 535-88 l=750мм - 2 шт, общ.масса 0,23 кг; Пруток круг 5-В ГОСТ2590-88/Ст3кп2-II ГОСТ 535-88 l=1390мм - 2шт, общ.масса 0,43 кг; Сетка 2-50-3,0-0 ГОСТ 5336-80 (820х1460 мм) - 1 шт, общ.масса 2,9 кг. Масса одной сетки 11,998 кг. Общая масса 40 сеток: 11,998 кг *40 шт = 479,9 кг. Принята сталь марки С245 по ГОСТ 27772-2021  
Крепление защитных сеток СП-1.
Всего устанавливается 40 сеток СП-1. Пруток круг 10-В ГОСТ2590-88/Ст3кп2-II ГОСТ 535-88 l=693мм - 48 шт, общ.масса 20,52 кг; Пруток круг 10-В ГОСТ2590-88/Ст3кп2-II ГОСТ 535-88 l=493 - 72 шт, общ.масса 21,9 кг; Полоса 60х8х244 по ГОСТ 103—2006 - 120 шт, общ.масса 110,33 кг. Общая масса элементов крепления: 152,75 кг. Принята сталь марки С245 по ГОСТ 27772-2021    </t>
  </si>
  <si>
    <t>Расход эмали ПФ-115 ГОСТ 6465-76 на однослойное покрытие 100-180 г/м². Цвет RAL9016 Белый (цвет может быть изменен по желанию заказчика)</t>
  </si>
  <si>
    <t>1. Кровельная воронка 110 HL62.1/1 с электроподогревом - 27 шт;
2. Водоприемная воронка HL62.1/7 75 мм с подогревом - 20 шт; 
3. Водоприемная воронка HL62.1/5 160 мм  с электроподогревом - 4 шт</t>
  </si>
  <si>
    <t>Щит распределительный в составе (на 1 шт):
- Шкаф навесной с монтажной панелью IP66 400х600х210 - 1 шт;
- Шасси модульное  (3рх12=36 мод.) - 1 шт;
- Сальник (D=7-11 мм) - 8 шт;
- Авт/выкл. диф/тока 2Р; Icu=6kA; Ii=(5..10)*In; In=6A, 100mA OptiDin D63-23C6-A-УХЛ4 103522 - 1 шт;
- Регулятор температуры -15°С…+45°С 230V 16A Teploluxe 100 - 1 шт;
- Авт/выкл. 2Р; Icu=6kA; Ii=(5..10)*In; In=3A OptiDin BM63-2NC3-УХЛ3 260685 КЭАЗ - 6 шт;
- УЗО 2Р; Icu=4,5kA;; In=25A, 30mA OptiDin DM63-2225-AC-4,5-УХЛ4 343888 КЭАЗ - 6 шт;
- Шина нулевая OptiKit BB-PEN-S-6-8х12-2 278008 КЭАЗ - 1 шт;
- Клемма для предохранителей пружинная OptiClip CXF-4-HESI-240V-(5x20)10А-(0,2-4)-серый 289768 КЭАЗ - 2шт;
- Крышка концевая для клеммы предохранительной OptiClip D-TB-4-HESI-черный 249896 КЭАЗ - 1 шт;
- Плавкий предохранитель 5х20; 0,5A 5х20; 0,5A ЭТМ - 2 шт;
- Концевой стопор OptiClip CA103 289722 КЭАЗ - 8 шт;
- Лампа LED 230AC белая AD16DS(LED) 357823 КЭАЗ - 1 шт;
- Лампа LED 230AC красная AD16DS(LED) 357820 КЭАЗ - 1 шт;
- Клемма строительно-монтажная 5отв. S=0,2-2,5мм2 OptiKit СМК 222-415 351066 КЭАЗ - 1 шт;
- Провод ПуГВ 1х1 ЭТМ - 5 м;
- Провод ПуГВ 1х16 ЭТМ - 2 м</t>
  </si>
  <si>
    <t>1. Кабельный лоток перфор. S=0,7мм H=50мм L=3м Р=30кг/м В=50мм LP50-50-0.7-3000 LO0602 КМ-профиль - 24 м/8 шт;
2. Крышка лотка перф. 50 L3000 мм - 24 м/8 шт;
3. Соединитель для лотков перфор. горизонтальный SP1 LO0401 -18 шт;
4. Болт с квадратным подголовком М6х20 мм BTG6-20 LO10176 КМ-профиль - 214 шт;
5. Гайка специальная с фланцем М6 GS6 LO0685 КМ-профиль - 214 шт</t>
  </si>
  <si>
    <t>1. Кабельный лоток перфор. S=0,7мм H=50мм L=3м Р=30кг/м В=100мм LP50-100-0.7-3000 LO0604 КМ-профиль - 18 м/6 шт;
2. Крышка лотка перф. 100 L3000 мм - 18 м/6 шт;
3. Соединитель для лотков перфор. горизонтальный SP1 LO0401 -14 шт;
4. Болт с квадратным подголовком М6х20 мм BTG6-20 LO10176 КМ-профиль - 166 шт;
5. Гайка специальная с фланцем М6 GS6 LO0685 КМ-профиль - 166 шт</t>
  </si>
  <si>
    <t>1. Кабельный лоток проволочный H=30мм В=100мм L=3м PL30-100-3000 LO26647 КМ-профиль - 100 м/34 шт;
2. Безвинтовой соединитель BVS LO0434 КМ-профиль - 74 шт;
3. Соединительный комплект (упак. 50шт.) PSK LO0670 КМ-профиль - 1 компл.;
4. С-образный подвес безвинтовой для лотка 100 мм SPVBV100 LO14817 КМ-профиль - 50 шт;
5. Z-образный профиль S=2,0мм (32х40х32) L=1м Z32-40-32-2.0-100 LO32578 КМ-профиль - 36 м</t>
  </si>
  <si>
    <t>1. Кабельный лоток проволочный H=30мм В=60мм L=3м PL30-60-3000 LO26646 КМ-профиль - 1 197 м/399 м;
2. Безвинтовой соединитель BVS LO0434 КМ-профиль - 800  шт;
3. Соединительный комплект (упак. 50шт.) PSK LO0670 КМ-профиль - 1 компл;
4. Универсальный суппорт USP LO0673 КМ-профиль - 57 шт;
5. Струбцина М8 FV8 LO0972 КМ-профиль - 60 шт;
6. Шпилька М8х1000 SM8-1000 LO0694 КМ-профиль - 16 шт;
7. Гайка специальная с фланцем М8 GS8 LO0686 КМ-профиль - 300 шт; 
8. Фиксатор площадка FP LO0433 КМ-профиль - 60 шт;
9. Перфополоса 32х1,0 L2000 мм PP32-1.0-2000 LO16288 КМ-профиль (поворот лотков) - 2 м / 1 шт;
10. Цинк-спрей 400 мл CSG LO0255 КМ-профиль - 1 шт</t>
  </si>
  <si>
    <t>1. Металлорукав в ПВХ изоляции, негорючий (21,9/16,9),
РЗ-ЦП нг 18  Промрукав - 146 м;
2. Термоусадка клеевая (черная) ТТК-33/8 IEK - 8 м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</si>
  <si>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3x1,5 - 138 м;
2. Кабель контрольный с медными жилами, не распространяющий горение с низким газо-и дымовыделением КВВГнг(А)-LS 2x1 - 8 м;
3. Стяжка кабельная (защита от ультрафиолета) КСС 7,8х365 25327Т DKC - 50 шт;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</si>
  <si>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3x1,5 - 1599 м;
2. Кабель контрольный с медными жилами, не распространяющий горение с низким газо-и дымовыделением КВВГнг(А)-LS 2x1 - 32 м;
3. Термоусадка жел+зел+красн+ж/з (по 25% общей длины) ТУТнг-4/2 ЭТМ- 9м;
4. Стяжка кабельная (защита от ультрафиолета) КСС 4,8х290 25317Т DKC -2 550 шт;
5.Маркировка кабельная (треугольная) TDM Electric У-136 - 100 шт;
6. Маркировка кабельная (квадратная) TDM Electric У-134 - 10 шт;
7. Соединительная коробка 3P-1/2 - 53 шт в составе (на 1 шт):
- Коробка распределительная 7 вводов 80х80х40 IP55 40-0210м Промрукав - 1 шт;
- СМК ответвительная 3P-1/2 PR08.12598 Промрукав - 1 шт;
- Винт с полуцил.гол. M4х12 (упак. 100шт.) PR08.4990 Промрукав - 4 шт;
- Гайка с насечкой оцинкованная М5 PR08.5034 Промрукав - 4 шт
8. Соединительная коробка 3P-1/2 - 4 шт в составе (на 1 шт):
- Коробка распределительная 7 вводов 80х80х40 IP55 40-0210м Промрукав - 1 шт;
- СМК ответвительная 2P-1/1 PR08.12593 Промрукав - 1 шт;
- Винт с полуцил.гол. M4х12 PR08.4990 Промрукав - 4 шт;
- Гайка с насечкой оцинкованная М5 PR08.5034 Промрукав - 4 шт</t>
  </si>
  <si>
    <t>Монтажный провод (GNYE-ж/з) ПуГВ 1х16мм2</t>
  </si>
  <si>
    <t>1. Пруток стальной М8 (бухта 125 м) HD MPS8-125 HD LN0055 КМ-профиль - 875 м (вес 0,406 кг/м);
2. Угловой держатель болтовой для прутка Ø 5-10 H60 мм UDB-H60-D5-10 HD MA0133 КМ-профиль - 480 шт;
3. Угловой держатель болтовой, скрученный для прутка Ø 5-10 мм H70 мм UDBS-H70-D5-10 HD MA0168 КМ-профиль - 315 шт;
4. Параллельный соединитель прутка Ø 5-8 мм PS-D5-8 HD MA0058 КМ-профиль - 50 шт;
5. Универсальный соединитель для прутка Ø 5-10 мм с 2 пластинами 2USM-D5-10 HD MA0283 КМ-профиль - 255 шт;
6. Соединитель крестообразный для прутка Ø 5-12 мм и полосы до 40 мм 3XS-D5-12-B40 HD MA0023 КМ-профиль - 25 шт</t>
  </si>
  <si>
    <t>1. Полоса стальная оцинкованная 40х4 мм PP40-4-40 HD LN0002 КМ-профиль  - 330 м;
2. Держатель полосы до 40х4 мм DPP-B40-S4 HD MA0298 КМ-профиль - 840 шт;
3. Соединитель крестообразный для полосы до 40 мм 2XS-B40 HD MA0043 КМ-профиль - 25 шт</t>
  </si>
  <si>
    <t>Полоса стальная оцинкованная 40х4 мм PP40-4-40 HD LN0002 КМ-профиль  - 429 м (вес 4,294 кг/м.п);</t>
  </si>
  <si>
    <t>1. Пруток стальной оцинкованный М18 (хлыст 6м) MPS18-6 HD LN0102 КМ-профиль - 24 шт;
2. Соединитель заземляющий для стержня Ø 10-20 мм и полосы до 40 мм 4SZ-D5-12-D10-20-B40 HD MA0348 КМ-профиль - 25 шт;
3. Саморез с прессшайбой и буром М4,2х19 мм (упак. 500 шт) SHS-19B-KM KR0134 КМ-профиль - 1 упаковка</t>
  </si>
  <si>
    <t>Внутренний водосток ВК (Ливневая система)</t>
  </si>
  <si>
    <t>Демонтаж водосточной трубы стальной 108х4 мм</t>
  </si>
  <si>
    <t>Демонтаж водосточной трубы стальной 159х4 мм</t>
  </si>
  <si>
    <t>Монтажные работы. Система внутреннего водостока К2:</t>
  </si>
  <si>
    <t>Прокладка водостока из полиэтиленовых труб DN 100х4,2 мм</t>
  </si>
  <si>
    <t>Прокладка водостока из полиэтиленовых труб DN 160х6,2 мм</t>
  </si>
  <si>
    <t>Прокладка водостока из полиэтиленовых труб DN 200х7,7 мм</t>
  </si>
  <si>
    <t>Прокладка водостока из труб полиэтиленовых труб DN 250х9,6 мм</t>
  </si>
  <si>
    <t>Прокладка водостока из труб полиэтиленовых труб DN 315х12,1 мм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</si>
  <si>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</si>
  <si>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</si>
  <si>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</si>
  <si>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Установка аккумулятора 12В, 17 Ач (АБ1217С) в ШПС-12 исп.12</t>
  </si>
  <si>
    <t>Установка ППКУП «Сириус» на стене h=1,5м</t>
  </si>
  <si>
    <t>Установка аккумулятора 12В, 17 Ач (АБ1217С) в Сириус</t>
  </si>
  <si>
    <t xml:space="preserve">Установка контроллер двухпроводной линии связи С2000-КДЛ-С в «Сириус» </t>
  </si>
  <si>
    <t>Монтаж извещателя пожарного ручного электронного ИПР 513-3АМ исп.1 на стене h=1,5м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</si>
  <si>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</si>
  <si>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Монтаж извещателя пожарного дымового оптико-электронного линейного С2000-ИПДЛ исп. 60 на высоте от 5 до 15м</t>
  </si>
  <si>
    <t>Монтаж извещателя пожарного дымового оптико-электронного линейного С2000-ИПДЛ исп. 120 на высоте от 5 до 15м</t>
  </si>
  <si>
    <t>Монтаж блока контрольно-пускового С2000-КПБ в ШПС-12 исп.12</t>
  </si>
  <si>
    <t>Монтаж блока разветвительно-изолирующего БРИЗ на высоте от 5 до 15м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</si>
  <si>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</si>
  <si>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</si>
  <si>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</si>
  <si>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</si>
  <si>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</si>
  <si>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опопвещателя светового табличного адресного С2000-ОСТ исп.01 на 
высоте от 2 до 5 м</t>
  </si>
  <si>
    <t>Монтаж проводов, кабелей и аксессуаров пожарной сигнализации</t>
  </si>
  <si>
    <t>Монтаж гофрированной ПВХ трубы Ду 16 мм с протяжкой без галогена ПЛЛ ПВ-0 на высоте от 2 до 5 м</t>
  </si>
  <si>
    <t>Затяжка кабеля КПСЭнг(А) FRLS 1х2x0,75 в трубу гофрированную</t>
  </si>
  <si>
    <t>Затяжка кабеля КПСнг(А) FRLS 1х2x1 в трубу гофрированную</t>
  </si>
  <si>
    <t>Затяжка кабеля КПСЭнг(А) FRLS 2х2x1 в трубу гофрированную</t>
  </si>
  <si>
    <t>Монтаж кабельного канала из поливинилхлоридной композиции, неперфорированный, типоразмер 20х10 на высоте 2м</t>
  </si>
  <si>
    <t>Укладка кабеля КПСЭнг(А) FRLS 2х2x1 в кабель-канал 20х16</t>
  </si>
  <si>
    <t>Затяжка кабеля КВПЭфнг(А)-HF-5е 4х2х0.52 в трубу гофрированную</t>
  </si>
  <si>
    <t>Монтаж джек RJ-45 8P-8C FD-6034</t>
  </si>
  <si>
    <t>Установка коробки огнестойкой для о/п 40-0210-FR1.5-4 Е15-Е120 RAL2004 80х80х40 на высоте 2,3 м</t>
  </si>
  <si>
    <t>Сверление отверстий в кирпичных перегородках толщ. 0,5м под стальную трубу Ду50</t>
  </si>
  <si>
    <t>шт /м</t>
  </si>
  <si>
    <t>20/0,5</t>
  </si>
  <si>
    <t>Монтаж в перегородки трубы стальной водогазопроводной Ду 50 (гильза)</t>
  </si>
  <si>
    <t>20/10</t>
  </si>
  <si>
    <t>Заделка пеной однокомпонентной огнезащитной баллон 750мл (REMONTIX PRO ОГНЕСТОЙКАЯ)</t>
  </si>
  <si>
    <t>ПНР:</t>
  </si>
  <si>
    <t>Проведение пусконаладочных работ автоматизированной системы 1 категории с общим количеством каналов 122,72</t>
  </si>
  <si>
    <t>система</t>
  </si>
  <si>
    <t>Дымоудаление.</t>
  </si>
  <si>
    <t>Монтаж стенового клапана "Гермик-ДУ-3-1700х1700</t>
  </si>
  <si>
    <t>шт.</t>
  </si>
  <si>
    <t>Монтаж стенового клапана "Гермик-ДУ-3-1600х1600</t>
  </si>
  <si>
    <t>Монтаж стенового клапана "Гермик-ДУ-3-1400х1400</t>
  </si>
  <si>
    <t>Установка вентиляторов  "Веза ВРАН 9 ДУВ 125 Л270 У1 N=22кВт" снаружи здания на ж/боснование</t>
  </si>
  <si>
    <t>Установка вентиляторов "Веза ВРАН 9 ДУ/ДУВ 125 Л270 У1 N=15кВт" снаружи здания на ж/боснование</t>
  </si>
  <si>
    <t>Прокладка воздуховодов из листовой, оцинкованной стали</t>
  </si>
  <si>
    <t>Противодымная вентиляция (вытяжная)</t>
  </si>
  <si>
    <t>Монтаж стенового клапана Дымозор-300-1000х1700-У-40-230-0-С (масса 106 кг)</t>
  </si>
  <si>
    <t>Монтаж стенового клапана Дымозор-100-1500х1500-У-3000-230-Р-С (масса 144 кг)</t>
  </si>
  <si>
    <t>Монтаж стенового клапана Дымозор-300-1400х900-У-40-230-0-С (масса 80 кг)</t>
  </si>
  <si>
    <t>Монтаж стенового клапана Дымозор-300-1800х900-У-40-230-0-С (масса 97 кг)</t>
  </si>
  <si>
    <t>Монтаж стенового клапана Дымозор-300-1200х1100-У-40-230-0-С (масса 83 кг)</t>
  </si>
  <si>
    <t>Внутреннее электрооборудование. ЭМ</t>
  </si>
  <si>
    <t>Монтаж щитов ШРНН-1.x; ШРНН-2.x:</t>
  </si>
  <si>
    <t>Монтаж напольного шкафа 800х1600х400</t>
  </si>
  <si>
    <t xml:space="preserve">Установка в шкафу автоматических выключателей </t>
  </si>
  <si>
    <t>Установка в шкафу медных шин</t>
  </si>
  <si>
    <t>Монтаж кабеля силового с медными жилами, сечением 5х185 мм2 в металлический кабель канал</t>
  </si>
  <si>
    <t>Монтаж щитов ШРНН-3.x; ШРНН-4.x:</t>
  </si>
  <si>
    <t>Монтаж щита управления выключателя автоматического</t>
  </si>
  <si>
    <t>Монтаж щита распределительного ЩРН-12 (265х310х120)</t>
  </si>
  <si>
    <t>Монтаж кнопки управления</t>
  </si>
  <si>
    <t xml:space="preserve">Монтаж сигнальной лампы </t>
  </si>
  <si>
    <t>Прокладка трубы гофрированной</t>
  </si>
  <si>
    <t>Пркладка кабеля с креплением по всей длине</t>
  </si>
  <si>
    <t>Затягивание кабеля в проложенные трубы гофрированные в две нити</t>
  </si>
  <si>
    <t xml:space="preserve">м </t>
  </si>
  <si>
    <t>Монтаж лотковой кабельной системы:</t>
  </si>
  <si>
    <t>Монтаж лотка неперфорированного замкового оцинкованного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</si>
  <si>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</si>
  <si>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</si>
  <si>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</si>
  <si>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>Монтаж выключателя автоматического</t>
  </si>
  <si>
    <t>Монтаж шинопровлда ШП2_1600A_AL_IP55_4W_(3P+N+PE(КОРПУС))</t>
  </si>
  <si>
    <t>Монтаж узлов крепления шинопровода:</t>
  </si>
  <si>
    <t>Монтаж настенного крепление шинопровода</t>
  </si>
  <si>
    <t>Монтаж потолочного крепления шинопровода</t>
  </si>
  <si>
    <t>Монтаж узлов крепления для блоков питания</t>
  </si>
  <si>
    <t>Монтаж узлов крепления для концевых коробок</t>
  </si>
  <si>
    <t>Монтаж кабельных линий:</t>
  </si>
  <si>
    <t>Монтаж кабеля силового с медными жилами ВВГнг(А)-LS 1х185 мм2</t>
  </si>
  <si>
    <t>Монтаж кабельной муфты</t>
  </si>
  <si>
    <t>Пусконаладочные работы электрической части</t>
  </si>
  <si>
    <t>комплекс</t>
  </si>
  <si>
    <t>1. Трубы напорные полиэтиленовые ПЭ100, SDR26, питьевые, DN 110х4,2 мм - 245 м;
2. Патрубок компенсационный ТП-110 SDR26 - 50 шт;
3. Отвод ПНД сварной сегментный d110 45° ПЭ100 SDR26 - 70 шт;
4. Тройник ПНД сварной сегментный d110 45° ПЭ100 SDR26 - 28 шт;
5. Заглушка литая ПНД d110 ПЭ100 SDR11 - 23 шт</t>
  </si>
  <si>
    <t>1. Трубы напорные полиэтиленовые ПЭ100, SDR26, питьевые, DN 160х6,2 мм - 373 м;
2. Отвод ПНД сварной сегментный d160 45° ПЭ100 SDR26 - 38 шт;
3. Тройник ПНД сварной сегментный d160 45° ПЭ100 SDR26 - 27 шт;
4. Тройник ПНД сварной сегментный d160х110х160 45° ПЭ100 SDR26 - 18 шт;
5. Крестовина сварная ПЭ100 неравнопроходная сегментная d160х110 45° - 5 шт;
6. Заглушка литая ПНД d160 ПЭ100 SDR11 - 30 шт;
7. Переход ПНД сварной d160х110 ПЭ100 SDR26 - 12 шт</t>
  </si>
  <si>
    <t>1. Трубы напорные полиэтиленовые ПЭ100, SDR26, питьевые, DN 200х7,7 мм - 200 м;
2. Отвод ПНД сварной сегментный d200 45° ПЭ100 SDR26 - 15 шт;
3. Тройник ПНД сварной сегментный d200 45° ПЭ100 SDR26 - 12 шт;
4. Тройник ПНД сварной сегментный d200х110х200 45° ПЭ100 SDR26 - 4 шт;
5. Тройник ПНД сварной сегментный d200х160х200 45° ПЭ100 SDR26 - 5 шт;
6. Заглушка литая ПНД d200 ПЭ100 SDR11 - 10 шт;
7. Переход ПНД сварной d200х160 ПЭ100 SDR26 - 6 шт;
8. Переход ПНД сварной d200х110 ПЭ100 SDR26 - 1шт</t>
  </si>
  <si>
    <t>1. Трубы напорные полиэтиленовые ПЭ100, SDR26, питьевые, DN 250х9,6 мм - 130 м;
2. Отвод ПНД сварной сегментный d250 45° ПЭ100 SDR26 - 5 шт;
3. Тройник ПНД сварной сегментный d250 45° ПЭ100 SDR26 - 4 шт;
4. Тройник ПНД сварной сегментный d250х200х250 45° ПЭ100 SDR26 - 3 шт;
5. Тройник ПНД сварной сегментный d250х110х250 45° ПЭ100 SDR26 - 1 шт;
6. Тройник ПНД сварной сегментный d250х160х250 45° ПЭ100 SDR26 - 4 шт;
7. Тройник ПНД сварной сегментный d250 90° ПЭ100 SDR26 - 2 шт;
8. Заглушка литая ПНД d250 ПЭ100 SDR11 - 6 шт;
9. Переход ПНД сварной d250х160 ПЭ100 SDR26 - 1 шт;
10. Переход ПНД сварной d250х200 ПЭ100 SDR26 - 3 шт;
11. Переход ПНД/КОРСИС DN250 - 2 шт</t>
  </si>
  <si>
    <t>1. Трубы напорные полиэтиленовые ПЭ100, SDR26, питьевые, DN 315х12,1 мм - 28 м;
2. Отвод ПНД сварной сегментный d315 45° ПЭ100 SDR26 - 2 шт;
3. Тройник ПНД сварной сегментный d315 45° ПЭ100 SDR26 - 2 шт;
4. Тройник ПНД сварной сегментный d315х250х315 45° ПЭ100 SDR26 - 1 шт;
5. Тройник ПНД сварной сегментный d315х160х315 45° ПЭ100 SDR26 - 1 шт;
6. Тройник ПНД сварной сегментный d315 90° ПЭ100 SDR26 - 1 шт;
7. Заглушка литая ПНД d315ПЭ100 SDR11 - 3 шт;
8. Переход ПНД сварной d315х250ПЭ100 SDR26 - 1 шт;
9. Переход ПНД/КОРСИС DN315 - 1 шт</t>
  </si>
  <si>
    <t>Шкаф пожарной сигнализации "ШПС-12" исп.12 ЗАО НВП "Болид"</t>
  </si>
  <si>
    <t>Аккумулятор 12В, 17 Ач (АБ1217С) срок службы 12 лет АБ1217С ЗАО НВП "Болид"</t>
  </si>
  <si>
    <t>Прибор приемно-контрольный и управления пожарный "Сириус" ЗАО НВП "Болид"</t>
  </si>
  <si>
    <t>Контроллер двухпроводной линии связи "С2000-КДЛ-С" ЗАО НВП "Болид"</t>
  </si>
  <si>
    <t>Извещатель пожарный ручной электронный ИПР 513-3АМ исп.1 ЗАО НВП "Болид"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</si>
  <si>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</si>
  <si>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Извещатель пожарный дымовой оптико-электронный линейный С2000-ИПДЛ исп. 60 ЗАО НВП "Болид</t>
  </si>
  <si>
    <t>Извещатель пожарный дымовой оптико-электронный линейный С2000-ИПДЛ исп. 120 ЗАО НВП "Болид"</t>
  </si>
  <si>
    <t>Блок контрольно-пусковой С2000-КПБ ЗАО НВП "Болид"</t>
  </si>
  <si>
    <t>Блок разветвительно-изолирующий БРИЗ ЗАО НВП "Болид"</t>
  </si>
  <si>
    <t>Блок речевого оповещения Рупор-300 ЗАО НВП "Болид"</t>
  </si>
  <si>
    <t>Адресный модуль контроля линий Рупор-300-МК ЗАО НВП "Болид"</t>
  </si>
  <si>
    <t>Оповещатель пожарный речевой всепогодный ОПР-У150.1 ЗАО НВП "Болид"</t>
  </si>
  <si>
    <t>Опопвещатель световой табличный адресный С2000-ОСТ исп.01 "ВЫХОД" ЗАО НВП "Болид"</t>
  </si>
  <si>
    <t xml:space="preserve"> -Труба гофрированная ПВХ диаметром 16 мм с протяжкой без галогена ПЛЛ ПВ-0 - 1722 м (без учета затрат на трудноустранимые потери);
- Дюбель распорный универсальный полипропиленовый -5 166 шт;
 - Саморез - 5166 шт;
 - Скоба металлическая однолапковая  - 5 166 шт;
 - Хомут из нержавеющей стали AISI 304 4,6х150 мм (вес 0,002 кг/шт)- 5 166 шт</t>
  </si>
  <si>
    <t>Кабель КПСЭнг(А) FRLS 1х2x0,75 - 1722 м (без учета затрат на трудноустранимые потери)</t>
  </si>
  <si>
    <t xml:space="preserve"> - Труба гофрированная ПВХ диаметром 16 мм с протяжкой без галогена ПЛЛ ПВ-0 - 1746 м (без учета затрат на трудноустранимые потери);
- Дюбель распорный универсальный полипропиленовый -5 338 шт;
 - Саморез - 5 338 шт;
 - Скоба металлическая однолапковая  - 5 338 шт;
 - Хомут из нержавеющей стали AISI 304 4,6х150 мм (вес 0,002 кг/шт) - 5 338 шт</t>
  </si>
  <si>
    <t>Кабель КПСнг(А) FRLS 1х2x1 - 1746 м (без учета затрат на трудноустранимые потери)</t>
  </si>
  <si>
    <t xml:space="preserve"> -Труба гофрированная ПВХ диаметром 16 мм с протяжкой без галогена ПЛЛ ПВ-0 - 1200 м (без учета затрат на трудноустранимые потери); 
- Дюбель распорный универсальный полипропиленовый -3 600 шт;
 - Саморез - 3 600 шт;
 - Скоба металлическая однолапковая  - 3 600 шт;
 - Хомут из нержавеющей стали AISI 304 4,6х150 мм (вес 0,002 кг/шт) - 3 600 шт</t>
  </si>
  <si>
    <t>Кабель КПСЭнг(А) FRLS 2х2x1 - 1200 м (без учета затрат на трудноустранимые потери)</t>
  </si>
  <si>
    <t xml:space="preserve"> - Кабельканал 20х10 мм - 30 м  (без учета затрат на трудноустранимые потери);
- Саморез - 90 шт</t>
  </si>
  <si>
    <t>Кабель КПСЭнг(А) FRLS 2х2x1 - 30 м (без учета затрат на трудноустранимые потери)</t>
  </si>
  <si>
    <t xml:space="preserve">  -Труба гофрированная ПВХ диаметром 16 мм с протяжкой без галогена ПЛЛ ПВ-0 - 100 м (без учета затрат на трудноустранимые потери);
- Дюбель распорный универсальный полипропиленовый -200шт;
 - Саморез - 200 шт;
 - Скоба металлическая однолапковая  - 200 шт;
 - Хомут из нержавеющей стали AISI 304 4,6х150 мм (вес 0,002 кг/шт) - 200 шт</t>
  </si>
  <si>
    <t>Кабель КВПЭфнг(А)-HF-5е 4х2х0.52 - 100 м (без учета затрат на трудноустранимые потери)</t>
  </si>
  <si>
    <t>Разъем Джек RJ-45 8P-8C CAT5e категории 5е под витую пару - 2 шт</t>
  </si>
  <si>
    <t>Коробка огнестойкая для о/п 40-0210-FR1.5-4 Е15-Е120 RAL2004 80х80х40 Промрукав - 4 шт</t>
  </si>
  <si>
    <t>Трубы ВГП обыкновенные 50х3,5 мм - 10 м</t>
  </si>
  <si>
    <t>REMONTIX PRO ОГНЕСТОЙКАЯ пистолетная монтажная пена, 750 мл - 2 шт</t>
  </si>
  <si>
    <t>Стеновой клапн "Гермик-ДУ-3-1700х1700-1ф-МV220-СВ" живое сечение 2,075 м2</t>
  </si>
  <si>
    <t>Стеновой клапн "Гермик-ДУ-3-1600х1600-1ф-МV220-СВ" живое сечение 1,752 м2</t>
  </si>
  <si>
    <t>Стеновой клапн "Гермик-ДУ-3-1400х1400-1ф-МV220-СВ" живое сечение 1,348 м2</t>
  </si>
  <si>
    <t>Переход 1700х1700/900х1600 - 2 шт (8,02 м2)
Переход 1600х1600/900х1600 - 4 шт (15,09 м2)
Переход 1400х1400/900х1600 - 2 шт (6,76 м2)
Сетка 25х25 - 12,5 м2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</si>
  <si>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</si>
  <si>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- 135 шт</t>
  </si>
  <si>
    <t xml:space="preserve"> - Шина медная (4 м) М1Т 5х50 IEK - 14 шт;
 - Изолятор силовой SM51 (М8) IEK - 108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</si>
  <si>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
 - Кабельная муфта 5ПКТп-1-150/240 нг-LS - 108 шт</t>
  </si>
  <si>
    <t xml:space="preserve">  - Шкаф напольный Schneider Electric Spacial, 800x1600x400мм, IP55, сталь, NSYSM16840P Schneider Electric - 36 шт;
 - Провод ПВ-3 185 - 360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</si>
  <si>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- 180 шт</t>
  </si>
  <si>
    <t xml:space="preserve"> - Шина медная (4 м) М1Т 5х50 IEK - 18 шт;
 - Изолятор силовой SM51 (М8) IEK - 144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</si>
  <si>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мм2 - 288 м (без учета затрат на трудноустранимые потери);
 - Кабельная муфта 5ПКТп-1-150/240 нг-LS - 144 шт</t>
  </si>
  <si>
    <t xml:space="preserve"> - Щит распределительный ЩРН-12 (265х310х120) IP54 PROXIMA mb24-12 EKF - 2 шт</t>
  </si>
  <si>
    <t xml:space="preserve"> - Кнопка управления модульная OptiDin KM63-A-11-УХЛ3 KEAZ - 4 шт</t>
  </si>
  <si>
    <t xml:space="preserve"> - Лампа сигнальная OptiDin SL63-R-24AC/DC-УХЛ3 KEAZ - 2 шт;
 - Лампа сигнальная OptiDin SL63-G-24AC/DC-УХЛ3 KEAZ - 2 шт</t>
  </si>
  <si>
    <t xml:space="preserve"> - Труба гофр. ПВХ Plast с зондом d32мм - 16 м (без учета затрат на трудноустранимые потери);
 - Крепеж-клипса d 25 мм - 8 шт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</si>
  <si>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</si>
  <si>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Монтажный кабель, с медной луженой жилой, изоляцией и оболочкой из ПВХ пониженной пожарной опасности. МКШВнг (А) LS 1х2х1,0 - 64 м (без учета затрат на трудноустранимые потери)</t>
  </si>
  <si>
    <t xml:space="preserve"> - Лоток неперфорированный замковый оцинкованный ЛМЗ-200х100-1,0-3000 - 63 шт/189 м;
 - Крышка лотка замковая 200х1,0х3000 горячеоцинкованная КЛЗгц-200х15-1,0-3000 - 63 шт/189 м;
 - Угол горизонтальный замковый 90 град, ЛМЗУ-200х100-0,7-90-R-600 оцинкованный - 63 шт;
 - Крышка к углу плоскому замковому 90 градусов к кабельному лотку 200-0,7 КЛЗУ 200-0,7-90-ОЦ - 63 шт;
 - Угол внутренний (подъем) замковый 45 град, ЛМЗП-200х100-0,7-45 оцинкованный - 63 шт;
 - Крышка к углу внутреннему (подъему) замковому к кабельному лотку 200-0,7 КЛЗП 200-0,7-90-ОЦ - 63 шт;
 - Узел крепления лотка - 126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</si>
  <si>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 xml:space="preserve"> - KXA 17504-P-STD-1600 A-ВСТАВНОЙ-СТАНДАРТНОГО РАЗМЕРА-4W KXA 17504 3011589 ЕАЕ - 312 м;
 - KXA 17504-B-STD-1600 A-КРЕПЕЖНЫЙ-СТАНДАРТНОГО РАЗМЕРА-4W KXA 17504 3011586 ЕАЕ - 54 м;
 - KXA 17504-B-FDM-1600 A-КРЕПЕЖНЫЙ-СЕКЦИЯ ФАЗА ИЗМЕНЕНИЕ-4W KXA 17504 3023020 ЕАЕ - 1 шт;
 - KXA 17504-B-B11-1600 A-КРЕПЕЖНЫЙ-БЛОК ПИТАНИЯ-4W KXA 17504 3015594 ЕАЕ - 2 шт;
 - KXA 17504-B-LH-1600 A-КРЕПЕЖНЫЙ-Z-ОБРАЗНАЯ ГОРИЗОНТАЛЬНАЯ ВЛЕВО-4W KXA 17504 3012318 ЕАЕ - 2 шт;
 - KXA 17504-B-X-1600 A-КРЕПЕЖНЫЙ-НЕСТАНДАРТНОГО РАЗМЕРА-4W (x=1390мм, шт=1) KXA 17504 3011661 ЕАЕ  - 1.39 м;
 - KXA 17504-B-TYR-1600 A-КРЕПЕЖНЫЙ-Т-ОБРАЗНАЯ ПРАВАЯ-4W KXA 17504 3013410 ЕАЕ - 3 шт;
 - KXA 17504-B-X-1600 A-КРЕПЕЖНЫЙ-НЕСТАНДАРТНОГО РАЗМЕРА-4W (x=470мм, шт=2) KXA 17504 3011661 ЕАЕ - 0,94 м;
 - KXA 17504-B-X-1600 A-КРЕПЕЖНЫЙ-НЕСТАНДАРТНОГО РАЗМЕРА-4W (x=500мм, шт=1) KXA 17504 3011661 ЕАЕ - 1 м;
- KXA 17504-B-U-1600 A-КРЕПЕЖНЫЙ-УГЛОВАЯ ВВЕРХ-4W (c=695мм) - 1 м;
 - KXA 17504-B-L-1600 A-КРЕПЕЖНЫЙ-УГЛОВАЯ ВЛЕВО-4W KXA 17504 3012150 ЕАЕ - 6 шт;
 - KXA 17504-B-D-1600 A-КРЕПЕЖНЫЙ-УГЛОВАЯ ВНИЗ-4W (c=880мм) KXA 17504 3011982 ЕАЕ - 1 шт;
 - KXA 17504-B-X-1600 A-КРЕПЕЖНЫЙ-НЕСТАНДАРТНОГО РАЗМЕРА-4W (x=1000мм, шт=1) KXA 17504 3011661 ЕАЕ - 1 м;
 - KXA 17504-B-X-1600 A-КРЕПЕЖНЫЙ-НЕСТАНДАРТНОГО РАЗМЕРА-4W (x=1040мм, шт=1) KXA 17504 3011661 ЕАЕ м 1.04 - 1,04 м;
 - KXA 17504-B-R-1600 A-КРЕПЕЖНЫЙ-УГЛОВАЯ ВПРАВО-4W KXA 17504 3012066 ЕАЕ - 3 шт;
 - KXA 17504-B-YDT-1600 A-КРЕПЕЖНЫЙ-КОМПЕНСАЦИОННАЯ ГОРИЗОНТАЛЬНАЯ-4W KXA 17504 3013662 ЕАЕ - 3 шт;
 - KXA 17504-B-X-1600 A-КРЕПЕЖНЫЙ-НЕСТАНДАРТНОГО РАЗМЕРА-4W (x=2750мм, шт=2) KXA 17504 3011661 ЕАЕ м 5.50 - 5,5 м;
 - KXA 17504-B-X-1600 A-КРЕПЕЖНЫЙ-НЕСТАНДАРТНОГО РАЗМЕРА-4W (x=950мм, шт=2) KX-S 3011661 ЕАЕ - 1,9 м;
 - KXA 17504-B-X-1600 A-КРЕПЕЖНЫЙ-НЕСТАНДАРТНОГО РАЗМЕРА-4W (x=2840мм, шт=1) KXA 17504 3011661 ЕАЕ - 2,84м;
KX-S-КОНЦЕВАЯ-4W-4.5W-5W (6x160)-A:211 KX-S 3016705 ЕАЕ - 4 шт;
 - KXA 17504-B-X-1600 A-КРЕПЕЖНЫЙ-НЕСТАНДАРТНОГО РАЗМЕРА-4W (x=1950мм, шт=3) KXA 17504 3011661 ЕАЕ - 5,85 м;
 - KXA 17504-B-U-1600 A-КРЕПЕЖНЫЙ-УГЛОВАЯ ВВЕРХ-4W KXA 17504 3011898 ЕАЕ - 4 шт;
 - KXA 17504-B-X-1600 A-КРЕПЕЖНЫЙ-НЕСТАНДАРТНОГО РАЗМЕРА-4W (x=2600мм, шт=2) KXA 17504 3011661 ЕАЕ - 5,2;
 - KXA 17504-B-X-1600 A-КРЕПЕЖНЫЙ-НЕСТАНДАРТНОГО РАЗМЕРА-4W (x=1710мм, шт=1) KXA 17504 3011661 ЕАЕ - 1,71 м;
 - KXA 17504-B-X-1600 A-КРЕПЕЖНЫЙ-НЕСТАНДАРТНОГО РАЗМЕРА-4W (x=1290мм, шт=1) KXA 17504 3011661 ЕАЕ - 1,29 м;
 - KXA 17504-B-TO-1600 A-КРЕПЕЖНЫЙ-ЦЕНТРАЛЬНАЯ СЕКЦИЯ ПИТАНИЯ "T"-4W KXA 17504 3013578 ЕАЕ - 1 шт;
 - KXA 17504-B-X-1600 A-КРЕПЕЖНЫЙ-НЕСТАНДАРТНОГО РАЗМЕРА-4W (x=1850мм, шт=1) KXA 17504 3011661 ЕАЕ - 1,85 м;
 - KXA 17504-B-X-1600 A-КРЕПЕЖНЫЙ-НЕСТАНДАРТНОГО РАЗМЕРА-4W (x=1780мм, шт=1) KXA 17504 3011661 ЕАЕ - 1,78 м;
 - KXA 17504-B-X-1600 A-КРЕПЕЖНЫЙ-НЕСТАНДАРТНОГО РАЗМЕРА-4W (x=1360мм, шт=1) KXA 17504 3011661 ЕАЕ - 1,36 м;
 - KXA 17504-B-BO-1600 A-КРЕПЕЖНЫЙ-БЛОК ПИТАНИЯ С СЕРЕДИНЫ-4W KXA 17504 3015678 ЕАЕ - 2 шт
- KXP 6351-630 A-ВСТАВНОЙ-ОТВЕТВИТЕЛЬНАЯ КОРОБКА-ПУСТО-3P-ПОДХОДИТ ДЛЯ АВТ -27 шт</t>
  </si>
  <si>
    <t xml:space="preserve"> - Выключатель автоматический KEAZ OptiMat-1600-S2-3P-85-F-MR7.0-B-C2200-M2-P00-S1-03 KEAZ - 2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</si>
  <si>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 xml:space="preserve"> - KXA 17504-P-STD-1600 A-ВСТАВНОЙ-СТАНДАРТНОГО РАЗМЕРА-4W KXA 17504 3011589 ЕАЕ - 432 м;
 - KXA 17504-B-STD-1600 A-КРЕПЕЖНЫЙ-СТАНДАРТНОГО РАЗМЕРА-4W KXA 17504 3011586 ЕАЕ - 87 м;
 - KXA 17504-B-FDM-1600 A-КРЕПЕЖНЫЙ-СЕКЦИЯ ФАЗА ИЗМЕНЕНИЕ-4W KXA 17504 3023020 ЕАЕ - 1 шт;
 - KXA 17504-B-B10-1600 A-КРЕПЕЖНЫЙ-БЛОК ПИТАНИЯ-4W KXA 17504 3015510 ЕАЕ- 2 шт;
 - KXA 17504-B-RH-1600 A-КРЕПЕЖНЫЙ-Z-ОБРАЗНАЯ ГОРИЗОНТАЛЬНАЯ ВПРАВО-4W (y=270мм, шт=2) KXA 17504 3012234 ЕАЕ - 2 шт;
 - KXA 17504-B-TO-1600 A-КРЕПЕЖНЫЙ-ЦЕНТРАЛЬНАЯ СЕКЦИЯ ПИТАНИЯ "T"-4W KXA 17504 3013578 ЕАЕ - 3 шт;
 - KXA 17504-B-X-1600 A-КРЕПЕЖНЫЙ-НЕСТАНДАРТНОГО РАЗМЕРА-4W (x=500мм, шт=2) KXA 17504 3011661 ЕАЕ - 1 м;
 - KXA 17504-B-X-1600 A-КРЕПЕЖНЫЙ-НЕСТАНДАРТНОГО РАЗМЕРА-4W (x=470мм, шт=1) KXA 17504 3011661 ЕАЕ - 0,47 м;
 - KXA 17504-B-L-1600 A-КРЕПЕЖНЫЙ-УГЛОВАЯ ВЛЕВО-4W KXA 17504 3012150 ЕАЕ - 4 шт;
 - KXA 17504-B-X-1600 A-КРЕПЕЖНЫЙ-НЕСТАНДАРТНОГО РАЗМЕРА-4W (x=1040мм, шт=1) KXA 17504 3011661 ЕАЕ - 1,014 м;
 - KXA 17504-B-R-1600 A-КРЕПЕЖНЫЙ-УГЛОВАЯ ВПРАВО-4W KXA 17504 3012066 ЕАЕ - 6 шт;
 - KXA 17504-B-X-1600 A-КРЕПЕЖНЫЙ-НЕСТАНДАРТНОГО РАЗМЕРА-4W (x=1050мм, шт=2) KXA 17504 3011661 ЕАЕ - 2,1 м;
 - KXA 17504-B-X-1600 A-КРЕПЕЖНЫЙ-НЕСТАНДАРТНОГО РАЗМЕРА-4W (x=1080мм, шт=1) KXA 17504 3011661 ЕАЕ - 1,08 м;
 - KXA 17504-B-X-1600 A-КРЕПЕЖНЫЙ-НЕСТАНДАРТНОГО РАЗМЕРА-4W (x=780мм, шт=1) KXA 17504 3011661 ЕАЕ - 0,78 м;
 - KXA 17504-B-R-1600 A-КРЕПЕЖНЫЙ-УГЛОВАЯ ВПРАВО-4W (c=737мм) KXA 17504 3012066 ЕАЕ -1м;
- KXA 17504-B-X-1600 A-КРЕПЕЖНЫЙ-НЕСТАНДАРТНОГО РАЗМЕРА-4W (x=1670мм, шт=1) KXA 17504 3011661 ЕАЕ - 1,67м;
 - KXA 17504-B-U-1600 A-КРЕПЕЖНЫЙ-УГЛОВАЯ ВВЕРХ-4W KXA 17504 3011898 ЕАЕ - 6 шт;
 - KXA 17504-B-U-1600 A-КРЕПЕЖНЫЙ-УГЛОВАЯ ВВЕРХ-4W (c=493мм) KXA 17504 3011898 ЕАЕ -1 шт;
 - KXA 17504-B-X-1600 A-КРЕПЕЖНЫЙ-НЕСТАНДАРТНОГО РАЗМЕРА-4W (x=850мм, шт=4) KXA 17504 3011661 ЕАЕ - 3,4 м;
 - KXA 17504-B-X-1600 A-КРЕПЕЖНЫЙ-НЕСТАНДАРТНОГО РАЗМЕРА-4W (x=1200мм, шт=1) KXA 17504 3011661 ЕАЕ - 1,2 м;
 - KXA 17504-B-X-1600 A-КРЕПЕЖНЫЙ-НЕСТАНДАРТНОГО РАЗМЕРА-4W (x=2300мм, шт=1) KXA 17504 3011661 ЕАЕ - 2,3 м;
 - KXA 17504-B-X-1600 A-КРЕПЕЖНЫЙ-НЕСТАНДАРТНОГО РАЗМЕРА-4W (x=1850мм, шт=1) KXA 17504 3011661 ЕАЕ -1,85;
- KXA 17504-B-X-1600 A-КРЕПЕЖНЫЙ-НЕСТАНДАРТНОГО РАЗМЕРА-4W (x=1770мм, шт=1) KXA 17504 3011661 ЕАЕ - 1,77 м;
 - KXA 17504-B-TYL-1600 A-КРЕПЕЖНЫЙ-Т-ОБРАЗНАЯ ЛЕВАЯ-4W KXA 17504 3013494 ЕАЕ - 2 шт;
 - KXA 17504-B-X-1600 A-КРЕПЕЖНЫЙ-НЕСТАНДАРТНОГО РАЗМЕРА-4W (x=1410мм, шт=1) KXA 17504 3011661 ЕАЕ - 1,41 м;
 - KXA 17504-B-X-1600 A-КРЕПЕЖНЫЙ-НЕСТАНДАРТНОГО РАЗМЕРА-4W (x=1840мм, шт=1) KXA 17504 3011661 ЕАЕ - 1,84 м;
 - KXA 17504-B-X-1600 A-КРЕПЕЖНЫЙ-НЕСТАНДАРТНОГО РАЗМЕРА-4W (x=1860мм, шт=1) KXA 17504 3011661 ЕАЕ - 1,86 м;
 - KXA 17504-B-X-1600 A-КРЕПЕЖНЫЙ-НЕСТАНДАРТНОГО РАЗМЕРА-4W (x=400мм, шт=1) KXA 17504 3011661 ЕАЕ - 0,40 м;
 - KXA 17504-B-R-1600 A-КРЕПЕЖНЫЙ-УГЛОВАЯ ВПРАВО-4W (с=474мм) KXA 17504 3012066 ЕАЕ - 1 шт;
 - KXA 17504-B-X-1600 A-КРЕПЕЖНЫЙ-НЕСТАНДАРТНОГО РАЗМЕРА-4W (x=1400мм, шт=1) KXA 17504 3011661 ЕАЕ - 1,4 м;
 - KXA 17504-B-YDT-1600 A-КРЕПЕЖНЫЙ-КОМПЕНСАЦИОННАЯ ГОРИЗОНТАЛЬНАЯ-4W KXA 17504 3013662 ЕАЕ - 5 шт;
 - KXA 17504-B-X-1600 A-КРЕПЕЖНЫЙ-НЕСТАНДАРТНОГО РАЗМЕРА-4W (x=1000мм, шт=2) KXA 17504 3011661 ЕАЕ м 2.00 - 2 м;
 - KX-S-КОНЦЕВАЯ-4W-4.5W-5W (6x160)-A:211 KX-S 3016705 ЕАЕ - 5 шт;
 - XP 6351-630 A-ВСТАВНОЙ-ОТВЕТВИТЕЛЬНАЯ КОРОБКА-ПУСТО-3P-ПОДХОДИТ ДЛЯ АВТ KXA 17504 3016532 ЕАЕ - 36 шт</t>
  </si>
  <si>
    <t xml:space="preserve"> - Авт. выкл. NM8N-800S TM 3P 630А 50кА с рег. термомаг. расцепителем (R) NM8N-800S TM CHINT - 36 шт;
 - Выключатель автоматический Протон М-25В-МР4 LSI-ВА50-45Про-1600А-85кА-3П-ГП 7005209 - 2 шт</t>
  </si>
  <si>
    <t xml:space="preserve"> - Комплект крепления несущего настенного - 242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</si>
  <si>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Комплект крепления потолочного №1 - 177 шт в составе: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 - Комплект крепления потолочного №1 - 123 шт в составе:
• Монтажный соединительный элемент ITP 3004336 - 1 шт;
• Монтажная стойка IDY 3000 3030391 - 1 шт; 
• Консоль STK 600 3008291 - 1 шт;
• Комплект болтового соединения M6 x12  - 2 шт;
• Болт M10 1000566 - 2 шт;
• Гайка M10 1000522 - 2 шт;
• Шайба M10 1000504 - 4 шт;
• Защитный колпачок IDY 1002278 - 1 шт</t>
  </si>
  <si>
    <t xml:space="preserve"> - Комплект крепления блока питания - 4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</si>
  <si>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r>
      <t xml:space="preserve"> - Комплект крепления концевых коробок - 8 шт в составе:  
 </t>
    </r>
    <r>
      <rPr>
        <sz val="12"/>
        <rFont val="Calibri"/>
        <family val="2"/>
        <charset val="204"/>
      </rPr>
      <t>• Консоль A-STS-D 810 3109013 (4,933 кг/шт) - 1 шт;
 • KX Соединительньй набор для кронштейна (1кг/копл) - 2 шт;
 • Стальной дюбель ЕАЕ M10 5000023 (0,07 кг/шт) - 2 шт;</t>
    </r>
  </si>
  <si>
    <t xml:space="preserve"> - Кабель силовой с медными жилами ВВГнг(А)-LS 1х185 мм2 - 320 м (без учета затрат на трудноустранимые потери)</t>
  </si>
  <si>
    <t xml:space="preserve"> - Кабельная муфта 1ПКТ-1-150/240(Б)нг-LS - 128 шт</t>
  </si>
  <si>
    <t>Силовое электроснабжение. Шинопроводы</t>
  </si>
  <si>
    <t>Наружный водосток</t>
  </si>
  <si>
    <t>Разработка грунта эксковатором с погрузкой в а/самосвалы для прокладки трубопроводов канализации</t>
  </si>
  <si>
    <t>Разработка грунта в ручную для прокладки трубопроводов канализации</t>
  </si>
  <si>
    <t>Устройство песчанного основания под трубопровод толщиной 100 мм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</si>
  <si>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</si>
  <si>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</si>
  <si>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Демонтаж круглых ж/б колодцев</t>
  </si>
  <si>
    <t>шт/ м3</t>
  </si>
  <si>
    <t>6/4,94</t>
  </si>
  <si>
    <t>Разборка керамического канализационного трубопровода диаметром 200 мм</t>
  </si>
  <si>
    <t>Разборка керамического канализационного трубопровода диаметром 250 мм</t>
  </si>
  <si>
    <t>Погрузка отходов строительного производства от демонтажных работ экскаватором</t>
  </si>
  <si>
    <t>Вывоз и утилизация  отходов строительного производства от демонтажных работ</t>
  </si>
  <si>
    <t>Укладка канализационных труб диаметром 250 мм</t>
  </si>
  <si>
    <t>Укладка канализационных труб диаметром 315 мм</t>
  </si>
  <si>
    <t>Укладка канализационных труб диаметром 350 мм</t>
  </si>
  <si>
    <t>Монтаж круглых сборных железобетонных канализационных колодцев</t>
  </si>
  <si>
    <t>5/42,5475</t>
  </si>
  <si>
    <t>Гидроизоляция колодцев битумной мастикой</t>
  </si>
  <si>
    <t>Пробивка в стенках колодца отверстий для прохода труб</t>
  </si>
  <si>
    <t xml:space="preserve">Монтаж предохранительных муфт </t>
  </si>
  <si>
    <t>18/  0,05</t>
  </si>
  <si>
    <t>На глубину  1,4 м - 17,6 м
На глубину 3,1 м - 54,5 м</t>
  </si>
  <si>
    <t>На глубину 3,1 м - 54,5 м</t>
  </si>
  <si>
    <t>Уточнить у Заказчика место складирования и его удаленность от объекта производства работ</t>
  </si>
  <si>
    <t>Уточнить у Заказчика место складирования/ утилизации и его удаленность от объекта производства работ</t>
  </si>
  <si>
    <t xml:space="preserve"> - Труба КОРСИС ПРО DN/OD 250 SN16 - 12 м</t>
  </si>
  <si>
    <t xml:space="preserve"> - Труба КОРСИС ПРО DN/OD 315 SN16 - 6 м</t>
  </si>
  <si>
    <t xml:space="preserve"> - Труба КОРСИС ПРО DN/OD 350 SN16 - 122 м
 - Кольцо уплотнительного для труб КОРСИС ПРО DN/OD 350 SN16 - 21 шт</t>
  </si>
  <si>
    <t xml:space="preserve"> - Крышка колодца П-10-1 - 5 шт;
 - Кольцо с дном КЦД 10-9 - 3 шт;
 - Плита днища ПД-10 - 2 шт;
 - Кольцо опорное КО-6 - 5 шт;
 - Стеновое кольцо КС-10-5 - 2 шт;
 - Стеновое кольцо КС-10-8 - 2 шт;
 - Стеновое кольцо КС-10-9 - 5 шт;
 - Стеновое кольцо КС-10-10 - 2 шт;
 - Люк чугунный тип Т - 5 шт;
 - Ходовые скобы СК-1 - 30 шт;
 - Бетон тяжелый В15 - 0,75 м3
 - Песок строительный - 0,55 м3</t>
  </si>
  <si>
    <t xml:space="preserve"> - Мастика битумная  - 0,1746 т</t>
  </si>
  <si>
    <t xml:space="preserve"> - отверстий диаметром 250 мм - 4 шт;
 - отверстий диаметром 315 мм - 2 шт;
 - отверстий диаметром 350 мм - 12 шт;</t>
  </si>
  <si>
    <t xml:space="preserve"> - Муфта Корсис для прохода через ЖБИ DN/OD 250, вес 1,015кг - 4 шт/0,0042 т;
 - Муфта Корсис для прохода через ЖБИ DN/OD 315, вес 1,8кг - 2 шт/0,0036 т;
 - Муфта Корсис для прохода через ЖБИ DN/OD 350  вес 3,5 кг - 12 шт/0,042 т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</si>
  <si>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</si>
  <si>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</t>
  </si>
  <si>
    <t>Монтаж оборудования:</t>
  </si>
  <si>
    <t>Монтаж шкафа управления системой вентиляции</t>
  </si>
  <si>
    <t xml:space="preserve"> - Шкаф управления системами противодымной  вентиляции ШКВАЛ 210-02200Р*1- 6К*1 - 6 шт;
 - Шкаф управления системами противодымной  вентиляции ШКВАЛ 210-
01500Р*1- 6К*1 - 2шт</t>
  </si>
  <si>
    <t>Монтаж распределительной коробки</t>
  </si>
  <si>
    <t xml:space="preserve"> - Коробка распределительная огнестойкая КРОПС, IP41, габаритные размеры 80х80х35 мм, для кабелей сечением до 2,5 мм2, 6 клемм - 16 шт</t>
  </si>
  <si>
    <t xml:space="preserve">Монтаж ответтвительной коробки </t>
  </si>
  <si>
    <t xml:space="preserve"> - Ответвительная коробка KXP 1651-160 А - вставкой с компактным выключателем-3Р - 16 шт</t>
  </si>
  <si>
    <t>Прокладка гофрированной ПВХ трубы для защиты кабеля</t>
  </si>
  <si>
    <t xml:space="preserve"> - Трубы из самозатухающего ПВХ гибкие гофрированные, тяжелые, с протяжкой, номинальный внутренний диаметр 40 мм - 1701 м (без учета затрат на  трудноустранимые потери);
 - Скобы однолапковые СМО 38-40 - 5103 шт;
 - Трубы из самозатухающего ПВХ гибкие гофрированные, тяжелые, с протяжкой, номинальный внутренний диаметр 25 мм - 324 м (без учета затрат на  трудноустранимые потери);
 - Скобы однолапковые СМО 25-26 - 982 шт;</t>
  </si>
  <si>
    <t>Затягивание кабеля в проложенную гофротрубу</t>
  </si>
  <si>
    <t xml:space="preserve"> - Кабель силовой не распространяющий горения, не содержащий галогенов
ППГнг-А-FRHF 5х16 - 429 м (без учета затрат на  трудноустранимые потери);
 - Кабель силовой не распространяющий горения, не содержащий галогенов
ППГнг-А-FRHF 5х10 - 148 м (без учета затрат на  трудноустранимые потери);
- Кабель силовой не распространяющий горения, не содержащий галогенов
ППГнг-А-FRHF 4х10 - 60 м (без учета затрат на  трудноустранимые потери);
 - Кабель силовой не распространяющий горения, не содержащий галогенов
ППГнг-А-FRHF 4х6 - 20 м (без учета затрат на  трудноустранимые потери);
 - Кабель силовой не распространяющий горения, не содержащий галогенов
ППГнг-А-FRHF 3х2,5 - 80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1х2х1,0 - 1258 м (без учета затрат на  трудноустранимые потери);</t>
  </si>
  <si>
    <t xml:space="preserve">Монтаж гильз из стальной тубы для прохода кабеля </t>
  </si>
  <si>
    <t xml:space="preserve"> - Труба стальная водогазопроводная 50х3,5 - 5 м</t>
  </si>
  <si>
    <t>Герметизация проходов</t>
  </si>
  <si>
    <t xml:space="preserve">шт </t>
  </si>
  <si>
    <t xml:space="preserve"> - Пена противопожарная, марка "PROMAFOAM-C" (700 мл) - 1 шт</t>
  </si>
  <si>
    <t>Монтаж шкаф управления пожарными люками</t>
  </si>
  <si>
    <t xml:space="preserve"> - Шкаф управления пожарный люками дымовыми ШКВАЛ-ЛК-02- (В+В)-Х - 3 шт;
 - Шкаф управления пожарный люками дымовыми ШКВАЛ-ЛК-02- (В+ЦШ)-Х - 1 шт</t>
  </si>
  <si>
    <t xml:space="preserve"> - Коробка распределительная огнестойкая КРОПС, IP41, габаритные размеры 80х80х35 мм, для кабелей сечением до 2,5 мм2, 6 клемм - 63 шт</t>
  </si>
  <si>
    <t xml:space="preserve"> - Ответвительная коробка KXP 1651-160 А - вставкой с компактным выключателем-3Р  - 2 шт</t>
  </si>
  <si>
    <t>ИТОГО по объекту</t>
  </si>
  <si>
    <t>НДС-20%</t>
  </si>
  <si>
    <t>ВСЕГО с НДС</t>
  </si>
  <si>
    <t xml:space="preserve">Монтаж терминальной платы </t>
  </si>
  <si>
    <t>Терминальная плата - TRB-110– 16 шт.</t>
  </si>
  <si>
    <t>Автоматизация системы противодымной вентиляции (вытяжная)</t>
  </si>
  <si>
    <t xml:space="preserve"> - Трубы из самозатухающего ПВХ гибкие гофрированные, тяжелые, с протяжкой, номинальный внутренний диаметр 16 мм - 1981 м (без учета затрат на  трудноустранимые потери);
 - Скобы однолапковые СМО 16-17 - 5943 шт;
- Трубы из самозатухающего ПВХ гибкие гофрированные, тяжелые, с протяжкой, номинальный внутренний диаметр 32 мм - 60 м (без учета затрат на  трудноустранимые потери);
 - Скобы однолапковые СМО 16-17 - 180 шт;
 - Трубы из самозатухающего ПВХ гибкие гофрированные, тяжелые, с протяжкой, номинальный внутренний диаметр 25 мм - 76 м (без учета затрат на  трудноустранимые потери);
 - Скобы однолапковые СМО 25-26 -218 шт;</t>
  </si>
  <si>
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</si>
  <si>
    <t xml:space="preserve">Монтаж устройства дистанционного пуска «УДП 513-3АМ исп.02» </t>
  </si>
  <si>
    <t>-Устройство дистанционного пуска «УДП 513-3АМ исп.02» - 10 шт.</t>
  </si>
  <si>
    <t>111</t>
  </si>
  <si>
    <t xml:space="preserve">Монтаж блока сигнально-пускового С2000 КПБ </t>
  </si>
  <si>
    <t>2</t>
  </si>
  <si>
    <t>112</t>
  </si>
  <si>
    <t xml:space="preserve">Монтаж  модуля  подключения нагрузки </t>
  </si>
  <si>
    <t>12</t>
  </si>
  <si>
    <t>- Модуль подключения нагрузки - 12шт</t>
  </si>
  <si>
    <t>- Блок сигнально-пусковой С2000 КПБ – 2 шт.</t>
  </si>
  <si>
    <t>кровля  рубероид</t>
  </si>
  <si>
    <t>Плиты</t>
  </si>
  <si>
    <t>Мелкоразмерные плиты покрытия (850х500х100 мм П-4)</t>
  </si>
  <si>
    <t>БЕЗ ПОГРУЗКИ И УТИЛИЗАЦИИ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</si>
</sst>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_-* #,##0.00_-;\-* #,##0.00_-;_-* &quot;-&quot;??_-;_-@_-"/>
    <numFmt numFmtId="165" formatCode="0.0"/>
    <numFmt numFmtId="166" formatCode="0.000"/>
    <numFmt numFmtId="167" formatCode="0.0000"/>
    <numFmt numFmtId="168" formatCode="0.00000"/>
  </numFmts>
  <fonts count="3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b/>
      <i/>
      <u/>
      <sz val="12"/>
      <name val="Times New Roman"/>
      <family val="1"/>
      <charset val="204"/>
    </font>
    <font>
      <sz val="12"/>
      <name val="ISOCPEUR"/>
      <family val="2"/>
      <charset val="204"/>
    </font>
    <font>
      <sz val="11"/>
      <color theme="1"/>
      <name val="Times New Roman"/>
      <family val="1"/>
      <charset val="204"/>
    </font>
    <font>
      <i/>
      <sz val="11"/>
      <name val="ISOCPEUR"/>
      <family val="2"/>
      <charset val="204"/>
    </font>
    <font>
      <b/>
      <u/>
      <sz val="12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u/>
      <sz val="16"/>
      <name val="Times New Roman"/>
      <family val="1"/>
      <charset val="204"/>
    </font>
    <font>
      <i/>
      <sz val="12"/>
      <name val="ISOCPEUR"/>
      <family val="2"/>
      <charset val="204"/>
    </font>
    <font>
      <b/>
      <u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Open Sans"/>
      <family val="2"/>
    </font>
    <font>
      <sz val="12"/>
      <name val="Calibri"/>
      <family val="2"/>
      <charset val="204"/>
    </font>
    <font>
      <b/>
      <i/>
      <u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>
      <alignment vertical="top"/>
    </xf>
    <xf numFmtId="43" fontId="2" fillId="0" borderId="0" applyFon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3" fillId="0" borderId="0"/>
    <xf numFmtId="0" fontId="11" fillId="0" borderId="0"/>
    <xf numFmtId="43" fontId="1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</cellStyleXfs>
  <cellXfs count="19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/>
    </xf>
    <xf numFmtId="164" fontId="0" fillId="0" borderId="0" xfId="1" applyFont="1"/>
    <xf numFmtId="0" fontId="0" fillId="3" borderId="0" xfId="0" applyFill="1"/>
    <xf numFmtId="0" fontId="0" fillId="3" borderId="0" xfId="0" applyFill="1" applyAlignment="1">
      <alignment wrapText="1"/>
    </xf>
    <xf numFmtId="164" fontId="0" fillId="3" borderId="0" xfId="1" applyFont="1" applyFill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165" fontId="6" fillId="0" borderId="1" xfId="0" applyNumberFormat="1" applyFont="1" applyBorder="1" applyAlignment="1">
      <alignment horizontal="left" vertical="top" wrapText="1"/>
    </xf>
    <xf numFmtId="165" fontId="6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165" fontId="7" fillId="0" borderId="1" xfId="0" applyNumberFormat="1" applyFont="1" applyBorder="1" applyAlignment="1">
      <alignment horizontal="left" vertical="top" wrapText="1"/>
    </xf>
    <xf numFmtId="165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165" fontId="5" fillId="0" borderId="1" xfId="0" applyNumberFormat="1" applyFont="1" applyBorder="1" applyAlignment="1">
      <alignment horizontal="left" vertical="top" wrapText="1"/>
    </xf>
    <xf numFmtId="166" fontId="16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168" fontId="6" fillId="0" borderId="1" xfId="0" applyNumberFormat="1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wrapText="1"/>
    </xf>
    <xf numFmtId="0" fontId="6" fillId="2" borderId="1" xfId="0" applyFont="1" applyFill="1" applyBorder="1" applyAlignment="1">
      <alignment horizontal="left" vertical="top" wrapText="1"/>
    </xf>
    <xf numFmtId="2" fontId="6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165" fontId="23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top" wrapText="1"/>
    </xf>
    <xf numFmtId="0" fontId="25" fillId="2" borderId="1" xfId="0" applyFont="1" applyFill="1" applyBorder="1" applyAlignment="1">
      <alignment horizontal="center" vertical="center" wrapText="1"/>
    </xf>
    <xf numFmtId="165" fontId="25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center" wrapText="1"/>
    </xf>
    <xf numFmtId="2" fontId="23" fillId="2" borderId="1" xfId="0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left" vertical="top" wrapText="1"/>
    </xf>
    <xf numFmtId="165" fontId="16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166" fontId="5" fillId="0" borderId="1" xfId="0" applyNumberFormat="1" applyFont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7" fillId="0" borderId="1" xfId="0" applyFont="1" applyBorder="1"/>
    <xf numFmtId="0" fontId="8" fillId="0" borderId="1" xfId="7" applyFont="1" applyBorder="1" applyAlignment="1">
      <alignment vertical="center" wrapText="1"/>
    </xf>
    <xf numFmtId="0" fontId="5" fillId="0" borderId="1" xfId="7" applyFont="1" applyBorder="1" applyAlignment="1">
      <alignment horizontal="center" vertical="center" wrapText="1"/>
    </xf>
    <xf numFmtId="2" fontId="5" fillId="0" borderId="1" xfId="7" applyNumberFormat="1" applyFont="1" applyBorder="1" applyAlignment="1">
      <alignment horizontal="center" vertical="center" wrapText="1"/>
    </xf>
    <xf numFmtId="0" fontId="5" fillId="0" borderId="1" xfId="7" applyFont="1" applyBorder="1" applyAlignment="1">
      <alignment vertical="center" wrapText="1"/>
    </xf>
    <xf numFmtId="0" fontId="12" fillId="0" borderId="1" xfId="0" applyFont="1" applyBorder="1"/>
    <xf numFmtId="0" fontId="28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165" fontId="7" fillId="0" borderId="8" xfId="0" applyNumberFormat="1" applyFont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0" fontId="6" fillId="0" borderId="8" xfId="0" applyFont="1" applyBorder="1"/>
    <xf numFmtId="0" fontId="6" fillId="2" borderId="8" xfId="0" applyFont="1" applyFill="1" applyBorder="1" applyAlignment="1">
      <alignment vertical="top" wrapText="1"/>
    </xf>
    <xf numFmtId="0" fontId="7" fillId="2" borderId="8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vertical="top" wrapText="1"/>
    </xf>
    <xf numFmtId="0" fontId="20" fillId="0" borderId="1" xfId="0" applyFont="1" applyBorder="1"/>
    <xf numFmtId="0" fontId="2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5" fillId="2" borderId="1" xfId="0" applyFont="1" applyFill="1" applyBorder="1" applyAlignment="1">
      <alignment horizontal="left" vertical="top" wrapText="1"/>
    </xf>
    <xf numFmtId="0" fontId="23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27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left" vertical="top" wrapText="1"/>
    </xf>
    <xf numFmtId="0" fontId="6" fillId="0" borderId="1" xfId="7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1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/>
    <xf numFmtId="1" fontId="5" fillId="0" borderId="1" xfId="7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64" fontId="0" fillId="0" borderId="1" xfId="1" applyFont="1" applyBorder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4" borderId="1" xfId="0" applyFill="1" applyBorder="1"/>
    <xf numFmtId="0" fontId="6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/>
    </xf>
    <xf numFmtId="164" fontId="0" fillId="4" borderId="1" xfId="1" applyFont="1" applyFill="1" applyBorder="1"/>
    <xf numFmtId="43" fontId="12" fillId="4" borderId="3" xfId="0" applyNumberFormat="1" applyFont="1" applyFill="1" applyBorder="1" applyAlignment="1">
      <alignment horizontal="center" vertical="center"/>
    </xf>
    <xf numFmtId="43" fontId="0" fillId="4" borderId="1" xfId="0" applyNumberFormat="1" applyFill="1" applyBorder="1" applyAlignment="1">
      <alignment horizontal="center" vertical="center"/>
    </xf>
    <xf numFmtId="164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43" fontId="0" fillId="0" borderId="3" xfId="0" applyNumberFormat="1" applyBorder="1" applyAlignment="1">
      <alignment horizontal="center" vertical="center"/>
    </xf>
    <xf numFmtId="43" fontId="0" fillId="2" borderId="1" xfId="0" applyNumberFormat="1" applyFill="1" applyBorder="1" applyAlignment="1">
      <alignment horizontal="center" vertical="center"/>
    </xf>
    <xf numFmtId="43" fontId="12" fillId="0" borderId="3" xfId="0" applyNumberFormat="1" applyFont="1" applyBorder="1" applyAlignment="1">
      <alignment horizontal="center" vertical="center"/>
    </xf>
    <xf numFmtId="0" fontId="31" fillId="2" borderId="1" xfId="0" applyFont="1" applyFill="1" applyBorder="1" applyAlignment="1">
      <alignment vertical="center" wrapText="1"/>
    </xf>
    <xf numFmtId="0" fontId="12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43" fontId="0" fillId="0" borderId="1" xfId="0" applyNumberFormat="1" applyBorder="1" applyAlignment="1">
      <alignment horizontal="center" vertical="center"/>
    </xf>
    <xf numFmtId="43" fontId="1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12" fillId="2" borderId="1" xfId="0" applyNumberFormat="1" applyFont="1" applyFill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6" fillId="2" borderId="1" xfId="0" applyFont="1" applyFill="1" applyBorder="1" applyAlignment="1">
      <alignment horizontal="left" vertical="top" wrapText="1"/>
    </xf>
    <xf numFmtId="0" fontId="27" fillId="2" borderId="1" xfId="0" applyFont="1" applyFill="1" applyBorder="1"/>
    <xf numFmtId="0" fontId="0" fillId="2" borderId="0" xfId="0" applyFill="1"/>
    <xf numFmtId="0" fontId="8" fillId="2" borderId="1" xfId="7" applyFont="1" applyFill="1" applyBorder="1" applyAlignment="1">
      <alignment vertical="center" wrapText="1"/>
    </xf>
    <xf numFmtId="0" fontId="5" fillId="2" borderId="1" xfId="7" applyFont="1" applyFill="1" applyBorder="1" applyAlignment="1">
      <alignment horizontal="center" vertical="center" wrapText="1"/>
    </xf>
    <xf numFmtId="2" fontId="5" fillId="2" borderId="1" xfId="7" applyNumberFormat="1" applyFont="1" applyFill="1" applyBorder="1" applyAlignment="1">
      <alignment horizontal="center" vertical="center" wrapText="1"/>
    </xf>
    <xf numFmtId="0" fontId="6" fillId="2" borderId="1" xfId="7" applyFont="1" applyFill="1" applyBorder="1" applyAlignment="1">
      <alignment horizontal="left" vertical="center" wrapText="1"/>
    </xf>
    <xf numFmtId="0" fontId="5" fillId="2" borderId="1" xfId="7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164" fontId="0" fillId="0" borderId="1" xfId="13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64" fontId="12" fillId="0" borderId="1" xfId="13" applyFont="1" applyBorder="1" applyAlignment="1">
      <alignment horizontal="center" vertical="center"/>
    </xf>
    <xf numFmtId="164" fontId="0" fillId="0" borderId="0" xfId="0" applyNumberFormat="1"/>
    <xf numFmtId="165" fontId="6" fillId="0" borderId="0" xfId="0" applyNumberFormat="1" applyFont="1" applyBorder="1" applyAlignment="1">
      <alignment horizontal="left" vertical="top" wrapText="1"/>
    </xf>
    <xf numFmtId="0" fontId="0" fillId="5" borderId="0" xfId="0" applyFill="1"/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center" wrapText="1"/>
    </xf>
    <xf numFmtId="43" fontId="0" fillId="0" borderId="1" xfId="0" applyNumberFormat="1" applyFill="1" applyBorder="1" applyAlignment="1">
      <alignment horizontal="center" vertical="center"/>
    </xf>
  </cellXfs>
  <cellStyles count="14">
    <cellStyle name="ЛокСмМТСН" xfId="4"/>
    <cellStyle name="Обычный" xfId="0" builtinId="0"/>
    <cellStyle name="Обычный 2" xfId="3"/>
    <cellStyle name="Обычный 2 2" xfId="10"/>
    <cellStyle name="Обычный 3" xfId="2"/>
    <cellStyle name="Обычный 3 2" xfId="8"/>
    <cellStyle name="Обычный 4" xfId="9"/>
    <cellStyle name="Обычный 5" xfId="6"/>
    <cellStyle name="Обычный 6" xfId="7"/>
    <cellStyle name="Обычный 7" xfId="12"/>
    <cellStyle name="Финансовый" xfId="1" builtinId="3"/>
    <cellStyle name="Финансовый 2" xfId="5"/>
    <cellStyle name="Финансовый 2 2" xfId="11"/>
    <cellStyle name="Финансовый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4:L717"/>
  <sheetViews>
    <sheetView tabSelected="1" topLeftCell="A66" zoomScaleNormal="100" zoomScaleSheetLayoutView="100" workbookViewId="0">
      <selection activeCell="K63" sqref="K63"/>
    </sheetView>
  </sheetViews>
  <sheetFormatPr defaultRowHeight="15"/>
  <cols>
    <col min="1" max="1" width="9.140625" style="18"/>
    <col min="2" max="2" width="6.7109375" customWidth="1"/>
    <col min="3" max="3" width="45.85546875" customWidth="1"/>
    <col min="4" max="4" width="7.42578125" customWidth="1"/>
    <col min="5" max="5" width="10.42578125" style="4" bestFit="1" customWidth="1"/>
    <col min="6" max="6" width="16.140625" customWidth="1"/>
    <col min="7" max="7" width="14.7109375" customWidth="1"/>
    <col min="8" max="8" width="17" bestFit="1" customWidth="1"/>
    <col min="9" max="11" width="15" customWidth="1"/>
    <col min="12" max="12" width="33.85546875" customWidth="1"/>
  </cols>
  <sheetData>
    <row r="4" spans="1:12" ht="30">
      <c r="B4" s="5"/>
      <c r="C4" s="6" t="s">
        <v>18</v>
      </c>
      <c r="D4" s="5"/>
      <c r="E4" s="7"/>
      <c r="F4" s="5"/>
      <c r="G4" s="5"/>
      <c r="H4" s="5"/>
      <c r="I4" s="5"/>
      <c r="J4" s="5"/>
      <c r="K4" s="5"/>
      <c r="L4" s="5"/>
    </row>
    <row r="6" spans="1:12" ht="59.25" customHeight="1">
      <c r="A6" s="188" t="s">
        <v>16</v>
      </c>
      <c r="B6" s="188" t="s">
        <v>17</v>
      </c>
      <c r="C6" s="189" t="s">
        <v>0</v>
      </c>
      <c r="D6" s="189" t="s">
        <v>2</v>
      </c>
      <c r="E6" s="191" t="s">
        <v>1</v>
      </c>
      <c r="F6" s="189" t="s">
        <v>3</v>
      </c>
      <c r="G6" s="189"/>
      <c r="H6" s="189" t="s">
        <v>6</v>
      </c>
      <c r="I6" s="189" t="s">
        <v>12</v>
      </c>
      <c r="J6" s="189"/>
      <c r="K6" s="189" t="s">
        <v>11</v>
      </c>
      <c r="L6" s="189" t="s">
        <v>7</v>
      </c>
    </row>
    <row r="7" spans="1:12">
      <c r="A7" s="188"/>
      <c r="B7" s="188"/>
      <c r="C7" s="189"/>
      <c r="D7" s="189"/>
      <c r="E7" s="191"/>
      <c r="F7" s="3" t="s">
        <v>4</v>
      </c>
      <c r="G7" s="3" t="s">
        <v>5</v>
      </c>
      <c r="H7" s="190"/>
      <c r="I7" s="3" t="s">
        <v>4</v>
      </c>
      <c r="J7" s="3" t="s">
        <v>5</v>
      </c>
      <c r="K7" s="190"/>
      <c r="L7" s="190"/>
    </row>
    <row r="8" spans="1:12" ht="15.75">
      <c r="A8" s="96"/>
      <c r="B8" s="20"/>
      <c r="C8" s="19" t="s">
        <v>19</v>
      </c>
      <c r="D8" s="20"/>
      <c r="E8" s="20"/>
      <c r="F8" s="2"/>
      <c r="G8" s="2"/>
      <c r="H8" s="2"/>
      <c r="I8" s="2"/>
      <c r="J8" s="2"/>
      <c r="K8" s="2"/>
      <c r="L8" s="97"/>
    </row>
    <row r="9" spans="1:12" ht="15.75">
      <c r="A9" s="1"/>
      <c r="B9" s="52"/>
      <c r="C9" s="21" t="s">
        <v>20</v>
      </c>
      <c r="D9" s="22"/>
      <c r="E9" s="22"/>
      <c r="F9" s="2"/>
      <c r="G9" s="2"/>
      <c r="H9" s="2"/>
      <c r="I9" s="2"/>
      <c r="J9" s="2"/>
      <c r="K9" s="2"/>
      <c r="L9" s="98"/>
    </row>
    <row r="10" spans="1:12" ht="31.5">
      <c r="A10" s="1"/>
      <c r="B10" s="52"/>
      <c r="C10" s="23" t="s">
        <v>21</v>
      </c>
      <c r="D10" s="24"/>
      <c r="E10" s="24"/>
      <c r="F10" s="2"/>
      <c r="G10" s="2"/>
      <c r="H10" s="2"/>
      <c r="I10" s="2"/>
      <c r="J10" s="2"/>
      <c r="K10" s="2"/>
      <c r="L10" s="99"/>
    </row>
    <row r="11" spans="1:12" ht="157.5">
      <c r="A11" s="1">
        <v>1</v>
      </c>
      <c r="B11" s="88">
        <v>1</v>
      </c>
      <c r="C11" s="25" t="s">
        <v>22</v>
      </c>
      <c r="D11" s="26" t="s">
        <v>9</v>
      </c>
      <c r="E11" s="26">
        <v>1694.7</v>
      </c>
      <c r="F11" s="1">
        <f>K11</f>
        <v>1220184</v>
      </c>
      <c r="G11" s="1"/>
      <c r="H11" s="1">
        <f>F11</f>
        <v>1220184</v>
      </c>
      <c r="I11" s="1">
        <v>720</v>
      </c>
      <c r="J11" s="1"/>
      <c r="K11" s="1">
        <f>E11*I11</f>
        <v>1220184</v>
      </c>
      <c r="L11" s="99" t="s">
        <v>455</v>
      </c>
    </row>
    <row r="12" spans="1:12" ht="31.5">
      <c r="A12" s="1">
        <v>2</v>
      </c>
      <c r="B12" s="88">
        <v>2</v>
      </c>
      <c r="C12" s="25" t="s">
        <v>23</v>
      </c>
      <c r="D12" s="26" t="s">
        <v>9</v>
      </c>
      <c r="E12" s="26">
        <v>1694.7</v>
      </c>
      <c r="F12" s="1">
        <f>K12</f>
        <v>423675</v>
      </c>
      <c r="G12" s="1"/>
      <c r="H12" s="1">
        <f>F12</f>
        <v>423675</v>
      </c>
      <c r="I12" s="1">
        <v>250</v>
      </c>
      <c r="J12" s="1"/>
      <c r="K12" s="1">
        <f>E12*I12</f>
        <v>423675</v>
      </c>
      <c r="L12" s="99" t="s">
        <v>456</v>
      </c>
    </row>
    <row r="13" spans="1:12" ht="47.25">
      <c r="A13" s="1">
        <v>3</v>
      </c>
      <c r="B13" s="88">
        <v>3</v>
      </c>
      <c r="C13" s="25" t="s">
        <v>24</v>
      </c>
      <c r="D13" s="26" t="s">
        <v>13</v>
      </c>
      <c r="E13" s="26">
        <v>1288</v>
      </c>
      <c r="F13" s="1">
        <f>K13</f>
        <v>998200</v>
      </c>
      <c r="G13" s="1"/>
      <c r="H13" s="1">
        <f>F13</f>
        <v>998200</v>
      </c>
      <c r="I13" s="1">
        <v>775</v>
      </c>
      <c r="J13" s="1"/>
      <c r="K13" s="1">
        <f>E13*I13</f>
        <v>998200</v>
      </c>
      <c r="L13" s="99" t="s">
        <v>457</v>
      </c>
    </row>
    <row r="14" spans="1:12" ht="47.25">
      <c r="A14" s="1">
        <v>4</v>
      </c>
      <c r="B14" s="88">
        <v>4</v>
      </c>
      <c r="C14" s="25" t="s">
        <v>25</v>
      </c>
      <c r="D14" s="26" t="s">
        <v>13</v>
      </c>
      <c r="E14" s="26">
        <v>184</v>
      </c>
      <c r="F14" s="1">
        <f t="shared" ref="F14:F68" si="0">K14</f>
        <v>142600</v>
      </c>
      <c r="G14" s="1"/>
      <c r="H14" s="1">
        <f t="shared" ref="H14:H68" si="1">F14</f>
        <v>142600</v>
      </c>
      <c r="I14" s="1">
        <v>775</v>
      </c>
      <c r="J14" s="1"/>
      <c r="K14" s="1">
        <f t="shared" ref="K14:K68" si="2">E14*I14</f>
        <v>142600</v>
      </c>
      <c r="L14" s="99" t="s">
        <v>458</v>
      </c>
    </row>
    <row r="15" spans="1:12" ht="47.25">
      <c r="A15" s="1">
        <v>5</v>
      </c>
      <c r="B15" s="88">
        <v>5</v>
      </c>
      <c r="C15" s="25" t="s">
        <v>26</v>
      </c>
      <c r="D15" s="26" t="s">
        <v>13</v>
      </c>
      <c r="E15" s="26">
        <v>184</v>
      </c>
      <c r="F15" s="1">
        <f t="shared" si="0"/>
        <v>142600</v>
      </c>
      <c r="G15" s="1"/>
      <c r="H15" s="1">
        <f t="shared" si="1"/>
        <v>142600</v>
      </c>
      <c r="I15" s="1">
        <v>775</v>
      </c>
      <c r="J15" s="1"/>
      <c r="K15" s="1">
        <f t="shared" si="2"/>
        <v>142600</v>
      </c>
      <c r="L15" s="99" t="s">
        <v>459</v>
      </c>
    </row>
    <row r="16" spans="1:12" ht="47.25">
      <c r="A16" s="1">
        <v>6</v>
      </c>
      <c r="B16" s="88">
        <v>6</v>
      </c>
      <c r="C16" s="25" t="s">
        <v>27</v>
      </c>
      <c r="D16" s="26" t="s">
        <v>28</v>
      </c>
      <c r="E16" s="26">
        <v>221.2</v>
      </c>
      <c r="F16" s="1">
        <f t="shared" si="0"/>
        <v>55300</v>
      </c>
      <c r="G16" s="1"/>
      <c r="H16" s="1">
        <f t="shared" si="1"/>
        <v>55300</v>
      </c>
      <c r="I16" s="1">
        <v>250</v>
      </c>
      <c r="J16" s="1"/>
      <c r="K16" s="1">
        <f t="shared" si="2"/>
        <v>55300</v>
      </c>
      <c r="L16" s="99" t="s">
        <v>460</v>
      </c>
    </row>
    <row r="17" spans="1:12" ht="173.25">
      <c r="A17" s="1">
        <v>7</v>
      </c>
      <c r="B17" s="88">
        <v>7</v>
      </c>
      <c r="C17" s="25" t="s">
        <v>29</v>
      </c>
      <c r="D17" s="26" t="s">
        <v>9</v>
      </c>
      <c r="E17" s="26">
        <v>160.4</v>
      </c>
      <c r="F17" s="1">
        <f t="shared" si="0"/>
        <v>115488</v>
      </c>
      <c r="G17" s="1"/>
      <c r="H17" s="1">
        <f t="shared" si="1"/>
        <v>115488</v>
      </c>
      <c r="I17" s="1">
        <v>720</v>
      </c>
      <c r="J17" s="1"/>
      <c r="K17" s="1">
        <f t="shared" si="2"/>
        <v>115488</v>
      </c>
      <c r="L17" s="99" t="s">
        <v>461</v>
      </c>
    </row>
    <row r="18" spans="1:12" ht="78.75">
      <c r="A18" s="1">
        <v>8</v>
      </c>
      <c r="B18" s="88">
        <v>8</v>
      </c>
      <c r="C18" s="25" t="s">
        <v>30</v>
      </c>
      <c r="D18" s="26" t="s">
        <v>31</v>
      </c>
      <c r="E18" s="26">
        <v>69.489999999999995</v>
      </c>
      <c r="F18" s="1">
        <f t="shared" si="0"/>
        <v>6948.9999999999991</v>
      </c>
      <c r="G18" s="1"/>
      <c r="H18" s="1">
        <f t="shared" si="1"/>
        <v>6948.9999999999991</v>
      </c>
      <c r="I18" s="1">
        <v>100</v>
      </c>
      <c r="J18" s="1"/>
      <c r="K18" s="1">
        <f t="shared" si="2"/>
        <v>6948.9999999999991</v>
      </c>
      <c r="L18" s="99" t="s">
        <v>462</v>
      </c>
    </row>
    <row r="19" spans="1:12" ht="63">
      <c r="A19" s="1">
        <v>9</v>
      </c>
      <c r="B19" s="88">
        <v>9</v>
      </c>
      <c r="C19" s="25" t="s">
        <v>32</v>
      </c>
      <c r="D19" s="26" t="s">
        <v>31</v>
      </c>
      <c r="E19" s="26">
        <v>99.7</v>
      </c>
      <c r="F19" s="1">
        <f t="shared" si="0"/>
        <v>9970</v>
      </c>
      <c r="G19" s="1"/>
      <c r="H19" s="1">
        <f t="shared" si="1"/>
        <v>9970</v>
      </c>
      <c r="I19" s="1">
        <v>100</v>
      </c>
      <c r="J19" s="1"/>
      <c r="K19" s="1">
        <f t="shared" si="2"/>
        <v>9970</v>
      </c>
      <c r="L19" s="99" t="s">
        <v>463</v>
      </c>
    </row>
    <row r="20" spans="1:12" ht="52.5" customHeight="1">
      <c r="A20" s="1">
        <v>10</v>
      </c>
      <c r="B20" s="88">
        <v>10</v>
      </c>
      <c r="C20" s="25" t="s">
        <v>33</v>
      </c>
      <c r="D20" s="26" t="s">
        <v>31</v>
      </c>
      <c r="E20" s="26">
        <v>147.66999999999999</v>
      </c>
      <c r="F20" s="1">
        <f t="shared" si="0"/>
        <v>14766.999999999998</v>
      </c>
      <c r="G20" s="1"/>
      <c r="H20" s="1">
        <f t="shared" si="1"/>
        <v>14766.999999999998</v>
      </c>
      <c r="I20" s="1">
        <v>100</v>
      </c>
      <c r="J20" s="1"/>
      <c r="K20" s="1">
        <f t="shared" si="2"/>
        <v>14766.999999999998</v>
      </c>
      <c r="L20" s="99" t="s">
        <v>464</v>
      </c>
    </row>
    <row r="21" spans="1:12" ht="47.25">
      <c r="A21" s="1">
        <v>11</v>
      </c>
      <c r="B21" s="88">
        <v>11</v>
      </c>
      <c r="C21" s="25" t="s">
        <v>34</v>
      </c>
      <c r="D21" s="26" t="s">
        <v>13</v>
      </c>
      <c r="E21" s="26">
        <v>8</v>
      </c>
      <c r="F21" s="1">
        <f t="shared" si="0"/>
        <v>4000</v>
      </c>
      <c r="G21" s="1"/>
      <c r="H21" s="1">
        <f t="shared" si="1"/>
        <v>4000</v>
      </c>
      <c r="I21" s="1">
        <v>500</v>
      </c>
      <c r="J21" s="1"/>
      <c r="K21" s="1">
        <f t="shared" si="2"/>
        <v>4000</v>
      </c>
      <c r="L21" s="99" t="s">
        <v>465</v>
      </c>
    </row>
    <row r="22" spans="1:12" ht="31.5">
      <c r="A22" s="1"/>
      <c r="B22" s="88"/>
      <c r="C22" s="23" t="s">
        <v>35</v>
      </c>
      <c r="D22" s="26"/>
      <c r="E22" s="26"/>
      <c r="F22" s="1"/>
      <c r="G22" s="1"/>
      <c r="H22" s="1"/>
      <c r="I22" s="1"/>
      <c r="J22" s="1"/>
      <c r="K22" s="1"/>
      <c r="L22" s="99"/>
    </row>
    <row r="23" spans="1:12" ht="173.25">
      <c r="A23" s="1">
        <v>12</v>
      </c>
      <c r="B23" s="88">
        <v>12</v>
      </c>
      <c r="C23" s="25" t="s">
        <v>36</v>
      </c>
      <c r="D23" s="27" t="s">
        <v>9</v>
      </c>
      <c r="E23" s="26">
        <v>1040.8</v>
      </c>
      <c r="F23" s="1">
        <f t="shared" si="0"/>
        <v>749376</v>
      </c>
      <c r="G23" s="1"/>
      <c r="H23" s="1">
        <f t="shared" si="1"/>
        <v>749376</v>
      </c>
      <c r="I23" s="1">
        <v>720</v>
      </c>
      <c r="J23" s="1"/>
      <c r="K23" s="1">
        <f t="shared" si="2"/>
        <v>749376</v>
      </c>
      <c r="L23" s="99" t="s">
        <v>466</v>
      </c>
    </row>
    <row r="24" spans="1:12" ht="157.5">
      <c r="A24" s="1">
        <v>13</v>
      </c>
      <c r="B24" s="88">
        <v>13</v>
      </c>
      <c r="C24" s="25" t="s">
        <v>37</v>
      </c>
      <c r="D24" s="27" t="s">
        <v>9</v>
      </c>
      <c r="E24" s="26">
        <v>1040.8</v>
      </c>
      <c r="F24" s="1">
        <f t="shared" si="0"/>
        <v>749376</v>
      </c>
      <c r="G24" s="1"/>
      <c r="H24" s="1">
        <f t="shared" si="1"/>
        <v>749376</v>
      </c>
      <c r="I24" s="1">
        <v>720</v>
      </c>
      <c r="J24" s="1"/>
      <c r="K24" s="1">
        <f t="shared" si="2"/>
        <v>749376</v>
      </c>
      <c r="L24" s="99" t="s">
        <v>467</v>
      </c>
    </row>
    <row r="25" spans="1:12" ht="31.5">
      <c r="A25" s="1">
        <v>14</v>
      </c>
      <c r="B25" s="88">
        <v>14</v>
      </c>
      <c r="C25" s="25" t="s">
        <v>23</v>
      </c>
      <c r="D25" s="27" t="s">
        <v>9</v>
      </c>
      <c r="E25" s="26">
        <v>1040.8</v>
      </c>
      <c r="F25" s="1">
        <f t="shared" si="0"/>
        <v>416320</v>
      </c>
      <c r="G25" s="1"/>
      <c r="H25" s="1">
        <f t="shared" si="1"/>
        <v>416320</v>
      </c>
      <c r="I25" s="1">
        <v>400</v>
      </c>
      <c r="J25" s="1"/>
      <c r="K25" s="1">
        <f t="shared" si="2"/>
        <v>416320</v>
      </c>
      <c r="L25" s="99" t="s">
        <v>468</v>
      </c>
    </row>
    <row r="26" spans="1:12" ht="47.25">
      <c r="A26" s="1">
        <v>15</v>
      </c>
      <c r="B26" s="88">
        <v>15</v>
      </c>
      <c r="C26" s="25" t="s">
        <v>38</v>
      </c>
      <c r="D26" s="27" t="s">
        <v>13</v>
      </c>
      <c r="E26" s="26">
        <v>368</v>
      </c>
      <c r="F26" s="1">
        <f t="shared" si="0"/>
        <v>285200</v>
      </c>
      <c r="G26" s="1"/>
      <c r="H26" s="1">
        <f t="shared" si="1"/>
        <v>285200</v>
      </c>
      <c r="I26" s="1">
        <v>775</v>
      </c>
      <c r="J26" s="1"/>
      <c r="K26" s="1">
        <f t="shared" si="2"/>
        <v>285200</v>
      </c>
      <c r="L26" s="99" t="s">
        <v>457</v>
      </c>
    </row>
    <row r="27" spans="1:12" ht="47.25">
      <c r="A27" s="1">
        <v>16</v>
      </c>
      <c r="B27" s="88">
        <v>16</v>
      </c>
      <c r="C27" s="25" t="s">
        <v>25</v>
      </c>
      <c r="D27" s="27" t="s">
        <v>13</v>
      </c>
      <c r="E27" s="26">
        <v>368</v>
      </c>
      <c r="F27" s="1">
        <f t="shared" si="0"/>
        <v>285200</v>
      </c>
      <c r="G27" s="1"/>
      <c r="H27" s="1">
        <f t="shared" si="1"/>
        <v>285200</v>
      </c>
      <c r="I27" s="1">
        <v>775</v>
      </c>
      <c r="J27" s="1"/>
      <c r="K27" s="1">
        <f t="shared" si="2"/>
        <v>285200</v>
      </c>
      <c r="L27" s="99" t="s">
        <v>458</v>
      </c>
    </row>
    <row r="28" spans="1:12" ht="47.25">
      <c r="A28" s="1">
        <v>17</v>
      </c>
      <c r="B28" s="88">
        <v>17</v>
      </c>
      <c r="C28" s="25" t="s">
        <v>26</v>
      </c>
      <c r="D28" s="27" t="s">
        <v>13</v>
      </c>
      <c r="E28" s="26">
        <v>368</v>
      </c>
      <c r="F28" s="1">
        <f t="shared" si="0"/>
        <v>285200</v>
      </c>
      <c r="G28" s="1"/>
      <c r="H28" s="1">
        <f t="shared" si="1"/>
        <v>285200</v>
      </c>
      <c r="I28" s="1">
        <v>775</v>
      </c>
      <c r="J28" s="1"/>
      <c r="K28" s="1">
        <f t="shared" si="2"/>
        <v>285200</v>
      </c>
      <c r="L28" s="99" t="s">
        <v>459</v>
      </c>
    </row>
    <row r="29" spans="1:12" ht="47.25">
      <c r="A29" s="1">
        <v>18</v>
      </c>
      <c r="B29" s="88">
        <v>18</v>
      </c>
      <c r="C29" s="25" t="s">
        <v>39</v>
      </c>
      <c r="D29" s="27" t="s">
        <v>13</v>
      </c>
      <c r="E29" s="26">
        <v>168</v>
      </c>
      <c r="F29" s="1">
        <f t="shared" si="0"/>
        <v>130200</v>
      </c>
      <c r="G29" s="1"/>
      <c r="H29" s="1">
        <f t="shared" si="1"/>
        <v>130200</v>
      </c>
      <c r="I29" s="1">
        <v>775</v>
      </c>
      <c r="J29" s="1"/>
      <c r="K29" s="1">
        <f t="shared" si="2"/>
        <v>130200</v>
      </c>
      <c r="L29" s="99" t="s">
        <v>469</v>
      </c>
    </row>
    <row r="30" spans="1:12" ht="31.5">
      <c r="A30" s="1">
        <v>19</v>
      </c>
      <c r="B30" s="88">
        <v>19</v>
      </c>
      <c r="C30" s="25" t="s">
        <v>27</v>
      </c>
      <c r="D30" s="27" t="s">
        <v>28</v>
      </c>
      <c r="E30" s="26">
        <v>205.5</v>
      </c>
      <c r="F30" s="1">
        <f t="shared" si="0"/>
        <v>159262.5</v>
      </c>
      <c r="G30" s="1"/>
      <c r="H30" s="1">
        <f t="shared" si="1"/>
        <v>159262.5</v>
      </c>
      <c r="I30" s="1">
        <v>775</v>
      </c>
      <c r="J30" s="1"/>
      <c r="K30" s="1">
        <f t="shared" si="2"/>
        <v>159262.5</v>
      </c>
      <c r="L30" s="99" t="s">
        <v>470</v>
      </c>
    </row>
    <row r="31" spans="1:12" ht="173.25">
      <c r="A31" s="1">
        <v>20</v>
      </c>
      <c r="B31" s="88">
        <v>20</v>
      </c>
      <c r="C31" s="25" t="s">
        <v>29</v>
      </c>
      <c r="D31" s="27" t="s">
        <v>9</v>
      </c>
      <c r="E31" s="26">
        <v>160.74</v>
      </c>
      <c r="F31" s="1">
        <f t="shared" si="0"/>
        <v>115732.8</v>
      </c>
      <c r="G31" s="1"/>
      <c r="H31" s="1">
        <f t="shared" si="1"/>
        <v>115732.8</v>
      </c>
      <c r="I31" s="1">
        <v>720</v>
      </c>
      <c r="J31" s="1"/>
      <c r="K31" s="1">
        <f t="shared" si="2"/>
        <v>115732.8</v>
      </c>
      <c r="L31" s="99" t="s">
        <v>471</v>
      </c>
    </row>
    <row r="32" spans="1:12" ht="47.25">
      <c r="A32" s="1">
        <v>21</v>
      </c>
      <c r="B32" s="88">
        <v>21</v>
      </c>
      <c r="C32" s="25" t="s">
        <v>34</v>
      </c>
      <c r="D32" s="27" t="s">
        <v>13</v>
      </c>
      <c r="E32" s="26">
        <v>8</v>
      </c>
      <c r="F32" s="1">
        <f t="shared" si="0"/>
        <v>4000</v>
      </c>
      <c r="G32" s="1"/>
      <c r="H32" s="1">
        <f t="shared" si="1"/>
        <v>4000</v>
      </c>
      <c r="I32" s="1">
        <v>500</v>
      </c>
      <c r="J32" s="1"/>
      <c r="K32" s="1">
        <f t="shared" si="2"/>
        <v>4000</v>
      </c>
      <c r="L32" s="99" t="s">
        <v>465</v>
      </c>
    </row>
    <row r="33" spans="1:12" ht="63">
      <c r="A33" s="1">
        <v>22</v>
      </c>
      <c r="B33" s="88">
        <v>22</v>
      </c>
      <c r="C33" s="25" t="s">
        <v>40</v>
      </c>
      <c r="D33" s="27" t="s">
        <v>31</v>
      </c>
      <c r="E33" s="26">
        <v>46.73</v>
      </c>
      <c r="F33" s="1">
        <f t="shared" si="0"/>
        <v>4673</v>
      </c>
      <c r="G33" s="1"/>
      <c r="H33" s="1">
        <f t="shared" si="1"/>
        <v>4673</v>
      </c>
      <c r="I33" s="1">
        <v>100</v>
      </c>
      <c r="J33" s="1"/>
      <c r="K33" s="1">
        <f t="shared" si="2"/>
        <v>4673</v>
      </c>
      <c r="L33" s="99" t="s">
        <v>472</v>
      </c>
    </row>
    <row r="34" spans="1:12" ht="31.5">
      <c r="A34" s="1"/>
      <c r="B34" s="89"/>
      <c r="C34" s="23" t="s">
        <v>41</v>
      </c>
      <c r="D34" s="28"/>
      <c r="E34" s="28"/>
      <c r="F34" s="1"/>
      <c r="G34" s="1"/>
      <c r="H34" s="1"/>
      <c r="I34" s="1"/>
      <c r="J34" s="1"/>
      <c r="K34" s="1"/>
      <c r="L34" s="100"/>
    </row>
    <row r="35" spans="1:12" ht="157.5">
      <c r="A35" s="1">
        <v>23</v>
      </c>
      <c r="B35" s="88">
        <v>23</v>
      </c>
      <c r="C35" s="25" t="s">
        <v>37</v>
      </c>
      <c r="D35" s="26" t="s">
        <v>9</v>
      </c>
      <c r="E35" s="26">
        <v>961.9</v>
      </c>
      <c r="F35" s="1">
        <f t="shared" si="0"/>
        <v>692568</v>
      </c>
      <c r="G35" s="1"/>
      <c r="H35" s="1">
        <f t="shared" si="1"/>
        <v>692568</v>
      </c>
      <c r="I35" s="1">
        <v>720</v>
      </c>
      <c r="J35" s="1"/>
      <c r="K35" s="1">
        <f t="shared" si="2"/>
        <v>692568</v>
      </c>
      <c r="L35" s="99" t="s">
        <v>473</v>
      </c>
    </row>
    <row r="36" spans="1:12" ht="31.5">
      <c r="A36" s="1">
        <v>24</v>
      </c>
      <c r="B36" s="88">
        <v>24</v>
      </c>
      <c r="C36" s="25" t="s">
        <v>23</v>
      </c>
      <c r="D36" s="26" t="s">
        <v>9</v>
      </c>
      <c r="E36" s="26">
        <v>961.9</v>
      </c>
      <c r="F36" s="1">
        <f t="shared" si="0"/>
        <v>192380</v>
      </c>
      <c r="G36" s="1"/>
      <c r="H36" s="1">
        <f t="shared" si="1"/>
        <v>192380</v>
      </c>
      <c r="I36" s="1">
        <v>200</v>
      </c>
      <c r="J36" s="1"/>
      <c r="K36" s="1">
        <f t="shared" si="2"/>
        <v>192380</v>
      </c>
      <c r="L36" s="99" t="s">
        <v>474</v>
      </c>
    </row>
    <row r="37" spans="1:12" ht="47.25">
      <c r="A37" s="1">
        <v>25</v>
      </c>
      <c r="B37" s="88">
        <v>25</v>
      </c>
      <c r="C37" s="25" t="s">
        <v>38</v>
      </c>
      <c r="D37" s="26" t="s">
        <v>13</v>
      </c>
      <c r="E37" s="26">
        <v>480</v>
      </c>
      <c r="F37" s="1">
        <f t="shared" si="0"/>
        <v>372000</v>
      </c>
      <c r="G37" s="1"/>
      <c r="H37" s="1">
        <f t="shared" si="1"/>
        <v>372000</v>
      </c>
      <c r="I37" s="1">
        <v>775</v>
      </c>
      <c r="J37" s="1"/>
      <c r="K37" s="1">
        <f t="shared" si="2"/>
        <v>372000</v>
      </c>
      <c r="L37" s="99" t="s">
        <v>457</v>
      </c>
    </row>
    <row r="38" spans="1:12" ht="47.25">
      <c r="A38" s="1">
        <v>26</v>
      </c>
      <c r="B38" s="88">
        <v>26</v>
      </c>
      <c r="C38" s="25" t="s">
        <v>39</v>
      </c>
      <c r="D38" s="26" t="s">
        <v>13</v>
      </c>
      <c r="E38" s="26">
        <v>184</v>
      </c>
      <c r="F38" s="1">
        <f t="shared" si="0"/>
        <v>142600</v>
      </c>
      <c r="G38" s="1"/>
      <c r="H38" s="1">
        <f t="shared" si="1"/>
        <v>142600</v>
      </c>
      <c r="I38" s="1">
        <v>775</v>
      </c>
      <c r="J38" s="1"/>
      <c r="K38" s="1">
        <f t="shared" si="2"/>
        <v>142600</v>
      </c>
      <c r="L38" s="99" t="s">
        <v>469</v>
      </c>
    </row>
    <row r="39" spans="1:12" ht="47.25">
      <c r="A39" s="1">
        <v>27</v>
      </c>
      <c r="B39" s="88">
        <v>27</v>
      </c>
      <c r="C39" s="25" t="s">
        <v>25</v>
      </c>
      <c r="D39" s="26" t="s">
        <v>13</v>
      </c>
      <c r="E39" s="26">
        <v>184</v>
      </c>
      <c r="F39" s="1">
        <f t="shared" si="0"/>
        <v>142600</v>
      </c>
      <c r="G39" s="1"/>
      <c r="H39" s="1">
        <f t="shared" si="1"/>
        <v>142600</v>
      </c>
      <c r="I39" s="1">
        <v>775</v>
      </c>
      <c r="J39" s="1"/>
      <c r="K39" s="1">
        <f t="shared" si="2"/>
        <v>142600</v>
      </c>
      <c r="L39" s="99" t="s">
        <v>458</v>
      </c>
    </row>
    <row r="40" spans="1:12" ht="47.25">
      <c r="A40" s="1">
        <v>28</v>
      </c>
      <c r="B40" s="88">
        <v>28</v>
      </c>
      <c r="C40" s="25" t="s">
        <v>26</v>
      </c>
      <c r="D40" s="26" t="s">
        <v>13</v>
      </c>
      <c r="E40" s="26">
        <v>184</v>
      </c>
      <c r="F40" s="1">
        <f t="shared" si="0"/>
        <v>142600</v>
      </c>
      <c r="G40" s="1"/>
      <c r="H40" s="1">
        <f t="shared" si="1"/>
        <v>142600</v>
      </c>
      <c r="I40" s="1">
        <v>775</v>
      </c>
      <c r="J40" s="1"/>
      <c r="K40" s="1">
        <f t="shared" si="2"/>
        <v>142600</v>
      </c>
      <c r="L40" s="99" t="s">
        <v>459</v>
      </c>
    </row>
    <row r="41" spans="1:12" ht="31.5">
      <c r="A41" s="1">
        <v>29</v>
      </c>
      <c r="B41" s="88">
        <v>29</v>
      </c>
      <c r="C41" s="25" t="s">
        <v>27</v>
      </c>
      <c r="D41" s="26" t="s">
        <v>28</v>
      </c>
      <c r="E41" s="26">
        <v>110.1</v>
      </c>
      <c r="F41" s="1">
        <f t="shared" si="0"/>
        <v>27525</v>
      </c>
      <c r="G41" s="1"/>
      <c r="H41" s="1">
        <f t="shared" si="1"/>
        <v>27525</v>
      </c>
      <c r="I41" s="1">
        <v>250</v>
      </c>
      <c r="J41" s="1"/>
      <c r="K41" s="1">
        <f t="shared" si="2"/>
        <v>27525</v>
      </c>
      <c r="L41" s="99" t="s">
        <v>475</v>
      </c>
    </row>
    <row r="42" spans="1:12" ht="173.25">
      <c r="A42" s="1">
        <v>30</v>
      </c>
      <c r="B42" s="88">
        <v>30</v>
      </c>
      <c r="C42" s="25" t="s">
        <v>29</v>
      </c>
      <c r="D42" s="26" t="s">
        <v>9</v>
      </c>
      <c r="E42" s="26">
        <v>78.2</v>
      </c>
      <c r="F42" s="1">
        <f t="shared" si="0"/>
        <v>56304</v>
      </c>
      <c r="G42" s="1"/>
      <c r="H42" s="1">
        <f t="shared" si="1"/>
        <v>56304</v>
      </c>
      <c r="I42" s="1">
        <v>720</v>
      </c>
      <c r="J42" s="1"/>
      <c r="K42" s="1">
        <f t="shared" si="2"/>
        <v>56304</v>
      </c>
      <c r="L42" s="99" t="s">
        <v>476</v>
      </c>
    </row>
    <row r="43" spans="1:12" ht="94.5">
      <c r="A43" s="1">
        <v>31</v>
      </c>
      <c r="B43" s="88">
        <v>31</v>
      </c>
      <c r="C43" s="25" t="s">
        <v>42</v>
      </c>
      <c r="D43" s="26" t="s">
        <v>31</v>
      </c>
      <c r="E43" s="29">
        <v>73.83</v>
      </c>
      <c r="F43" s="1">
        <f t="shared" si="0"/>
        <v>7383</v>
      </c>
      <c r="G43" s="1"/>
      <c r="H43" s="1">
        <f t="shared" si="1"/>
        <v>7383</v>
      </c>
      <c r="I43" s="1">
        <v>100</v>
      </c>
      <c r="J43" s="1"/>
      <c r="K43" s="1">
        <f t="shared" si="2"/>
        <v>7383</v>
      </c>
      <c r="L43" s="99" t="s">
        <v>477</v>
      </c>
    </row>
    <row r="44" spans="1:12" ht="78.75">
      <c r="A44" s="1">
        <v>32</v>
      </c>
      <c r="B44" s="88">
        <v>32</v>
      </c>
      <c r="C44" s="25" t="s">
        <v>40</v>
      </c>
      <c r="D44" s="26" t="s">
        <v>31</v>
      </c>
      <c r="E44" s="29">
        <v>93.46</v>
      </c>
      <c r="F44" s="1">
        <f t="shared" si="0"/>
        <v>9346</v>
      </c>
      <c r="G44" s="1"/>
      <c r="H44" s="1">
        <f t="shared" si="1"/>
        <v>9346</v>
      </c>
      <c r="I44" s="1">
        <v>100</v>
      </c>
      <c r="J44" s="1"/>
      <c r="K44" s="1">
        <f t="shared" si="2"/>
        <v>9346</v>
      </c>
      <c r="L44" s="99" t="s">
        <v>478</v>
      </c>
    </row>
    <row r="45" spans="1:12" ht="47.25">
      <c r="A45" s="1">
        <v>33</v>
      </c>
      <c r="B45" s="88">
        <v>33</v>
      </c>
      <c r="C45" s="25" t="s">
        <v>43</v>
      </c>
      <c r="D45" s="26" t="s">
        <v>13</v>
      </c>
      <c r="E45" s="26">
        <v>3</v>
      </c>
      <c r="F45" s="1">
        <f t="shared" si="0"/>
        <v>1500</v>
      </c>
      <c r="G45" s="1"/>
      <c r="H45" s="1">
        <f t="shared" si="1"/>
        <v>1500</v>
      </c>
      <c r="I45" s="1">
        <v>500</v>
      </c>
      <c r="J45" s="1"/>
      <c r="K45" s="1">
        <f t="shared" si="2"/>
        <v>1500</v>
      </c>
      <c r="L45" s="99" t="s">
        <v>479</v>
      </c>
    </row>
    <row r="46" spans="1:12" ht="47.25">
      <c r="A46" s="1">
        <v>34</v>
      </c>
      <c r="B46" s="88">
        <v>34</v>
      </c>
      <c r="C46" s="25" t="s">
        <v>34</v>
      </c>
      <c r="D46" s="26" t="s">
        <v>13</v>
      </c>
      <c r="E46" s="26">
        <v>8</v>
      </c>
      <c r="F46" s="1">
        <f t="shared" si="0"/>
        <v>4000</v>
      </c>
      <c r="G46" s="1"/>
      <c r="H46" s="1">
        <f t="shared" si="1"/>
        <v>4000</v>
      </c>
      <c r="I46" s="1">
        <v>500</v>
      </c>
      <c r="J46" s="1"/>
      <c r="K46" s="1">
        <f t="shared" si="2"/>
        <v>4000</v>
      </c>
      <c r="L46" s="99" t="s">
        <v>480</v>
      </c>
    </row>
    <row r="47" spans="1:12" ht="31.5">
      <c r="A47" s="1"/>
      <c r="B47" s="88"/>
      <c r="C47" s="23" t="s">
        <v>44</v>
      </c>
      <c r="D47" s="26"/>
      <c r="E47" s="26"/>
      <c r="F47" s="1"/>
      <c r="G47" s="1"/>
      <c r="H47" s="1"/>
      <c r="I47" s="1"/>
      <c r="J47" s="1"/>
      <c r="K47" s="1"/>
      <c r="L47" s="99"/>
    </row>
    <row r="48" spans="1:12" ht="157.5">
      <c r="A48" s="1">
        <v>35</v>
      </c>
      <c r="B48" s="88">
        <v>35</v>
      </c>
      <c r="C48" s="25" t="s">
        <v>45</v>
      </c>
      <c r="D48" s="26" t="s">
        <v>9</v>
      </c>
      <c r="E48" s="26">
        <v>1475.4</v>
      </c>
      <c r="F48" s="1">
        <f t="shared" si="0"/>
        <v>1062288</v>
      </c>
      <c r="G48" s="1"/>
      <c r="H48" s="1">
        <f t="shared" si="1"/>
        <v>1062288</v>
      </c>
      <c r="I48" s="1">
        <v>720</v>
      </c>
      <c r="J48" s="1"/>
      <c r="K48" s="1">
        <f t="shared" si="2"/>
        <v>1062288</v>
      </c>
      <c r="L48" s="99" t="s">
        <v>481</v>
      </c>
    </row>
    <row r="49" spans="1:12" ht="37.5" customHeight="1">
      <c r="A49" s="1">
        <v>36</v>
      </c>
      <c r="B49" s="88">
        <v>36</v>
      </c>
      <c r="C49" s="25" t="s">
        <v>46</v>
      </c>
      <c r="D49" s="26" t="s">
        <v>9</v>
      </c>
      <c r="E49" s="26">
        <v>1475.4</v>
      </c>
      <c r="F49" s="1">
        <f t="shared" si="0"/>
        <v>147540</v>
      </c>
      <c r="G49" s="1"/>
      <c r="H49" s="1">
        <f t="shared" si="1"/>
        <v>147540</v>
      </c>
      <c r="I49" s="1">
        <v>100</v>
      </c>
      <c r="J49" s="1"/>
      <c r="K49" s="1">
        <f t="shared" si="2"/>
        <v>147540</v>
      </c>
      <c r="L49" s="99" t="s">
        <v>482</v>
      </c>
    </row>
    <row r="50" spans="1:12" ht="173.25">
      <c r="A50" s="1">
        <v>37</v>
      </c>
      <c r="B50" s="88">
        <v>37</v>
      </c>
      <c r="C50" s="25" t="s">
        <v>47</v>
      </c>
      <c r="D50" s="26" t="s">
        <v>9</v>
      </c>
      <c r="E50" s="26">
        <v>1475.4</v>
      </c>
      <c r="F50" s="1">
        <f t="shared" si="0"/>
        <v>1062288</v>
      </c>
      <c r="G50" s="1"/>
      <c r="H50" s="1">
        <f t="shared" si="1"/>
        <v>1062288</v>
      </c>
      <c r="I50" s="1">
        <v>720</v>
      </c>
      <c r="J50" s="1"/>
      <c r="K50" s="1">
        <f t="shared" si="2"/>
        <v>1062288</v>
      </c>
      <c r="L50" s="99" t="s">
        <v>483</v>
      </c>
    </row>
    <row r="51" spans="1:12" ht="15.75">
      <c r="A51" s="1">
        <v>38</v>
      </c>
      <c r="B51" s="88">
        <v>38</v>
      </c>
      <c r="C51" s="25" t="s">
        <v>48</v>
      </c>
      <c r="D51" s="26" t="s">
        <v>9</v>
      </c>
      <c r="E51" s="26">
        <v>1475.4</v>
      </c>
      <c r="F51" s="1">
        <f t="shared" si="0"/>
        <v>295080</v>
      </c>
      <c r="G51" s="1"/>
      <c r="H51" s="1">
        <f t="shared" si="1"/>
        <v>295080</v>
      </c>
      <c r="I51" s="1">
        <v>200</v>
      </c>
      <c r="J51" s="1"/>
      <c r="K51" s="1">
        <f t="shared" si="2"/>
        <v>295080</v>
      </c>
      <c r="L51" s="99" t="s">
        <v>484</v>
      </c>
    </row>
    <row r="52" spans="1:12" ht="31.5">
      <c r="A52" s="1">
        <v>39</v>
      </c>
      <c r="B52" s="88">
        <v>39</v>
      </c>
      <c r="C52" s="25" t="s">
        <v>49</v>
      </c>
      <c r="D52" s="26" t="s">
        <v>13</v>
      </c>
      <c r="E52" s="26">
        <v>1032</v>
      </c>
      <c r="F52" s="1">
        <f t="shared" si="0"/>
        <v>799800</v>
      </c>
      <c r="G52" s="1"/>
      <c r="H52" s="1">
        <f t="shared" si="1"/>
        <v>799800</v>
      </c>
      <c r="I52" s="1">
        <v>775</v>
      </c>
      <c r="J52" s="1"/>
      <c r="K52" s="1">
        <f t="shared" si="2"/>
        <v>799800</v>
      </c>
      <c r="L52" s="99" t="s">
        <v>457</v>
      </c>
    </row>
    <row r="53" spans="1:12" ht="31.5">
      <c r="A53" s="1">
        <v>40</v>
      </c>
      <c r="B53" s="88">
        <v>40</v>
      </c>
      <c r="C53" s="25" t="s">
        <v>50</v>
      </c>
      <c r="D53" s="26" t="s">
        <v>13</v>
      </c>
      <c r="E53" s="26">
        <v>184</v>
      </c>
      <c r="F53" s="1">
        <f t="shared" si="0"/>
        <v>142600</v>
      </c>
      <c r="G53" s="1"/>
      <c r="H53" s="1">
        <f t="shared" si="1"/>
        <v>142600</v>
      </c>
      <c r="I53" s="1">
        <v>775</v>
      </c>
      <c r="J53" s="1"/>
      <c r="K53" s="1">
        <f t="shared" si="2"/>
        <v>142600</v>
      </c>
      <c r="L53" s="99" t="s">
        <v>485</v>
      </c>
    </row>
    <row r="54" spans="1:12" ht="31.5">
      <c r="A54" s="1">
        <v>41</v>
      </c>
      <c r="B54" s="88">
        <v>41</v>
      </c>
      <c r="C54" s="25" t="s">
        <v>51</v>
      </c>
      <c r="D54" s="26" t="s">
        <v>13</v>
      </c>
      <c r="E54" s="26">
        <v>184</v>
      </c>
      <c r="F54" s="1">
        <f t="shared" si="0"/>
        <v>142600</v>
      </c>
      <c r="G54" s="1"/>
      <c r="H54" s="1">
        <f t="shared" si="1"/>
        <v>142600</v>
      </c>
      <c r="I54" s="1">
        <v>775</v>
      </c>
      <c r="J54" s="1"/>
      <c r="K54" s="1">
        <f t="shared" si="2"/>
        <v>142600</v>
      </c>
      <c r="L54" s="99" t="s">
        <v>458</v>
      </c>
    </row>
    <row r="55" spans="1:12" ht="15.75">
      <c r="A55" s="1">
        <v>42</v>
      </c>
      <c r="B55" s="88">
        <v>42</v>
      </c>
      <c r="C55" s="25" t="s">
        <v>52</v>
      </c>
      <c r="D55" s="26" t="s">
        <v>28</v>
      </c>
      <c r="E55" s="26">
        <v>23.8</v>
      </c>
      <c r="F55" s="1">
        <f t="shared" si="0"/>
        <v>5950</v>
      </c>
      <c r="G55" s="1"/>
      <c r="H55" s="1">
        <f t="shared" si="1"/>
        <v>5950</v>
      </c>
      <c r="I55" s="1">
        <v>250</v>
      </c>
      <c r="J55" s="1"/>
      <c r="K55" s="1">
        <f t="shared" si="2"/>
        <v>5950</v>
      </c>
      <c r="L55" s="99" t="s">
        <v>486</v>
      </c>
    </row>
    <row r="56" spans="1:12" ht="157.5">
      <c r="A56" s="1">
        <v>43</v>
      </c>
      <c r="B56" s="88">
        <v>43</v>
      </c>
      <c r="C56" s="25" t="s">
        <v>53</v>
      </c>
      <c r="D56" s="26" t="s">
        <v>9</v>
      </c>
      <c r="E56" s="26">
        <v>30.5</v>
      </c>
      <c r="F56" s="1">
        <f t="shared" si="0"/>
        <v>21960</v>
      </c>
      <c r="G56" s="1"/>
      <c r="H56" s="1">
        <f t="shared" si="1"/>
        <v>21960</v>
      </c>
      <c r="I56" s="1">
        <v>720</v>
      </c>
      <c r="J56" s="1"/>
      <c r="K56" s="1">
        <f t="shared" si="2"/>
        <v>21960</v>
      </c>
      <c r="L56" s="99" t="s">
        <v>487</v>
      </c>
    </row>
    <row r="57" spans="1:12" ht="31.5">
      <c r="A57" s="1">
        <v>44</v>
      </c>
      <c r="B57" s="88">
        <v>44</v>
      </c>
      <c r="C57" s="25" t="s">
        <v>54</v>
      </c>
      <c r="D57" s="26" t="s">
        <v>13</v>
      </c>
      <c r="E57" s="26">
        <v>1</v>
      </c>
      <c r="F57" s="1">
        <f t="shared" si="0"/>
        <v>500</v>
      </c>
      <c r="G57" s="1"/>
      <c r="H57" s="1">
        <f t="shared" si="1"/>
        <v>500</v>
      </c>
      <c r="I57" s="1">
        <v>500</v>
      </c>
      <c r="J57" s="1"/>
      <c r="K57" s="1">
        <f t="shared" si="2"/>
        <v>500</v>
      </c>
      <c r="L57" s="99" t="s">
        <v>488</v>
      </c>
    </row>
    <row r="58" spans="1:12" ht="31.5">
      <c r="A58" s="1">
        <v>45</v>
      </c>
      <c r="B58" s="88">
        <v>45</v>
      </c>
      <c r="C58" s="25" t="s">
        <v>55</v>
      </c>
      <c r="D58" s="26" t="s">
        <v>13</v>
      </c>
      <c r="E58" s="26">
        <v>8</v>
      </c>
      <c r="F58" s="1">
        <f t="shared" si="0"/>
        <v>4000</v>
      </c>
      <c r="G58" s="1"/>
      <c r="H58" s="1">
        <f t="shared" si="1"/>
        <v>4000</v>
      </c>
      <c r="I58" s="1">
        <v>500</v>
      </c>
      <c r="J58" s="1"/>
      <c r="K58" s="1">
        <f t="shared" si="2"/>
        <v>4000</v>
      </c>
      <c r="L58" s="99" t="s">
        <v>489</v>
      </c>
    </row>
    <row r="59" spans="1:12" ht="78.75">
      <c r="A59" s="1">
        <v>46</v>
      </c>
      <c r="B59" s="88">
        <v>46</v>
      </c>
      <c r="C59" s="25" t="s">
        <v>56</v>
      </c>
      <c r="D59" s="26" t="s">
        <v>31</v>
      </c>
      <c r="E59" s="26">
        <v>46.73</v>
      </c>
      <c r="F59" s="1">
        <f t="shared" si="0"/>
        <v>4673</v>
      </c>
      <c r="G59" s="1"/>
      <c r="H59" s="1">
        <f t="shared" si="1"/>
        <v>4673</v>
      </c>
      <c r="I59" s="1">
        <v>100</v>
      </c>
      <c r="J59" s="1"/>
      <c r="K59" s="1">
        <f t="shared" si="2"/>
        <v>4673</v>
      </c>
      <c r="L59" s="99" t="s">
        <v>478</v>
      </c>
    </row>
    <row r="60" spans="1:12" ht="31.5">
      <c r="A60" s="1"/>
      <c r="B60" s="88"/>
      <c r="C60" s="23" t="s">
        <v>57</v>
      </c>
      <c r="D60" s="26"/>
      <c r="E60" s="26"/>
      <c r="F60" s="1"/>
      <c r="G60" s="1"/>
      <c r="H60" s="1"/>
      <c r="I60" s="1"/>
      <c r="J60" s="1"/>
      <c r="K60" s="1"/>
      <c r="L60" s="99"/>
    </row>
    <row r="61" spans="1:12" ht="157.5">
      <c r="A61" s="1">
        <v>47</v>
      </c>
      <c r="B61" s="88">
        <v>47</v>
      </c>
      <c r="C61" s="25" t="s">
        <v>45</v>
      </c>
      <c r="D61" s="26" t="s">
        <v>9</v>
      </c>
      <c r="E61" s="26">
        <v>956.8</v>
      </c>
      <c r="F61" s="1">
        <f t="shared" si="0"/>
        <v>688896</v>
      </c>
      <c r="G61" s="1"/>
      <c r="H61" s="1">
        <f t="shared" si="1"/>
        <v>688896</v>
      </c>
      <c r="I61" s="1">
        <v>720</v>
      </c>
      <c r="J61" s="1"/>
      <c r="K61" s="1">
        <f t="shared" si="2"/>
        <v>688896</v>
      </c>
      <c r="L61" s="99" t="s">
        <v>490</v>
      </c>
    </row>
    <row r="62" spans="1:12" ht="15.75">
      <c r="A62" s="1">
        <v>48</v>
      </c>
      <c r="B62" s="88">
        <v>48</v>
      </c>
      <c r="C62" s="25" t="s">
        <v>46</v>
      </c>
      <c r="D62" s="26" t="s">
        <v>9</v>
      </c>
      <c r="E62" s="26">
        <v>956.8</v>
      </c>
      <c r="F62" s="1">
        <f t="shared" si="0"/>
        <v>191360</v>
      </c>
      <c r="G62" s="1"/>
      <c r="H62" s="1">
        <f t="shared" si="1"/>
        <v>191360</v>
      </c>
      <c r="I62" s="1">
        <v>200</v>
      </c>
      <c r="J62" s="1"/>
      <c r="K62" s="1">
        <f t="shared" si="2"/>
        <v>191360</v>
      </c>
      <c r="L62" s="99" t="s">
        <v>491</v>
      </c>
    </row>
    <row r="63" spans="1:12" ht="173.25">
      <c r="A63" s="1">
        <v>49</v>
      </c>
      <c r="B63" s="88">
        <v>49</v>
      </c>
      <c r="C63" s="25" t="s">
        <v>47</v>
      </c>
      <c r="D63" s="26" t="s">
        <v>9</v>
      </c>
      <c r="E63" s="26">
        <v>956.8</v>
      </c>
      <c r="F63" s="1">
        <f t="shared" si="0"/>
        <v>688896</v>
      </c>
      <c r="G63" s="1"/>
      <c r="H63" s="1">
        <f t="shared" si="1"/>
        <v>688896</v>
      </c>
      <c r="I63" s="1">
        <v>720</v>
      </c>
      <c r="J63" s="1"/>
      <c r="K63" s="1">
        <f t="shared" si="2"/>
        <v>688896</v>
      </c>
      <c r="L63" s="99" t="s">
        <v>492</v>
      </c>
    </row>
    <row r="64" spans="1:12" ht="15.75">
      <c r="A64" s="1">
        <v>50</v>
      </c>
      <c r="B64" s="88">
        <v>50</v>
      </c>
      <c r="C64" s="25" t="s">
        <v>48</v>
      </c>
      <c r="D64" s="26" t="s">
        <v>9</v>
      </c>
      <c r="E64" s="26">
        <v>956.8</v>
      </c>
      <c r="F64" s="1">
        <f t="shared" si="0"/>
        <v>210496</v>
      </c>
      <c r="G64" s="1"/>
      <c r="H64" s="1">
        <f t="shared" si="1"/>
        <v>210496</v>
      </c>
      <c r="I64" s="1">
        <v>220</v>
      </c>
      <c r="J64" s="1"/>
      <c r="K64" s="1">
        <f t="shared" si="2"/>
        <v>210496</v>
      </c>
      <c r="L64" s="99" t="s">
        <v>493</v>
      </c>
    </row>
    <row r="65" spans="1:12" ht="31.5">
      <c r="A65" s="1">
        <v>51</v>
      </c>
      <c r="B65" s="88">
        <v>51</v>
      </c>
      <c r="C65" s="25" t="s">
        <v>49</v>
      </c>
      <c r="D65" s="26" t="s">
        <v>13</v>
      </c>
      <c r="E65" s="26">
        <v>848</v>
      </c>
      <c r="F65" s="1">
        <f t="shared" si="0"/>
        <v>657200</v>
      </c>
      <c r="G65" s="1"/>
      <c r="H65" s="1">
        <f t="shared" si="1"/>
        <v>657200</v>
      </c>
      <c r="I65" s="1">
        <v>775</v>
      </c>
      <c r="J65" s="1"/>
      <c r="K65" s="1">
        <f t="shared" si="2"/>
        <v>657200</v>
      </c>
      <c r="L65" s="99" t="s">
        <v>457</v>
      </c>
    </row>
    <row r="66" spans="1:12" ht="31.5">
      <c r="A66" s="1">
        <v>52</v>
      </c>
      <c r="B66" s="88">
        <v>52</v>
      </c>
      <c r="C66" s="25" t="s">
        <v>52</v>
      </c>
      <c r="D66" s="26" t="s">
        <v>28</v>
      </c>
      <c r="E66" s="29">
        <v>110.03</v>
      </c>
      <c r="F66" s="1">
        <f t="shared" si="0"/>
        <v>27507.5</v>
      </c>
      <c r="G66" s="1"/>
      <c r="H66" s="1">
        <f t="shared" si="1"/>
        <v>27507.5</v>
      </c>
      <c r="I66" s="1">
        <v>250</v>
      </c>
      <c r="J66" s="1"/>
      <c r="K66" s="1">
        <f t="shared" si="2"/>
        <v>27507.5</v>
      </c>
      <c r="L66" s="99" t="s">
        <v>494</v>
      </c>
    </row>
    <row r="67" spans="1:12" ht="173.25">
      <c r="A67" s="1">
        <v>53</v>
      </c>
      <c r="B67" s="88">
        <v>53</v>
      </c>
      <c r="C67" s="25" t="s">
        <v>53</v>
      </c>
      <c r="D67" s="26" t="s">
        <v>9</v>
      </c>
      <c r="E67" s="26">
        <v>50.7</v>
      </c>
      <c r="F67" s="1">
        <f t="shared" si="0"/>
        <v>36504</v>
      </c>
      <c r="G67" s="1"/>
      <c r="H67" s="1">
        <f t="shared" si="1"/>
        <v>36504</v>
      </c>
      <c r="I67" s="1">
        <v>720</v>
      </c>
      <c r="J67" s="1"/>
      <c r="K67" s="1">
        <f t="shared" si="2"/>
        <v>36504</v>
      </c>
      <c r="L67" s="99" t="s">
        <v>495</v>
      </c>
    </row>
    <row r="68" spans="1:12" ht="78.75">
      <c r="A68" s="1">
        <v>54</v>
      </c>
      <c r="B68" s="88">
        <v>54</v>
      </c>
      <c r="C68" s="25" t="s">
        <v>56</v>
      </c>
      <c r="D68" s="26" t="s">
        <v>31</v>
      </c>
      <c r="E68" s="29">
        <v>46.73</v>
      </c>
      <c r="F68" s="1">
        <f t="shared" si="0"/>
        <v>4673</v>
      </c>
      <c r="G68" s="1"/>
      <c r="H68" s="1">
        <f t="shared" si="1"/>
        <v>4673</v>
      </c>
      <c r="I68" s="1">
        <v>100</v>
      </c>
      <c r="J68" s="1"/>
      <c r="K68" s="1">
        <f t="shared" si="2"/>
        <v>4673</v>
      </c>
      <c r="L68" s="99" t="s">
        <v>478</v>
      </c>
    </row>
    <row r="69" spans="1:12" ht="31.5" hidden="1">
      <c r="A69" s="1"/>
      <c r="B69" s="88"/>
      <c r="C69" s="23" t="s">
        <v>58</v>
      </c>
      <c r="D69" s="26"/>
      <c r="E69" s="30"/>
      <c r="F69" s="1"/>
      <c r="G69" s="1"/>
      <c r="H69" s="1"/>
      <c r="I69" s="1"/>
      <c r="J69" s="1"/>
      <c r="K69" s="1"/>
      <c r="L69" s="99"/>
    </row>
    <row r="70" spans="1:12" ht="173.25" hidden="1">
      <c r="A70" s="1">
        <v>55</v>
      </c>
      <c r="B70" s="88">
        <v>55</v>
      </c>
      <c r="C70" s="25" t="s">
        <v>59</v>
      </c>
      <c r="D70" s="26" t="s">
        <v>9</v>
      </c>
      <c r="E70" s="26">
        <v>960.6</v>
      </c>
      <c r="F70" s="1"/>
      <c r="G70" s="1"/>
      <c r="H70" s="1"/>
      <c r="I70" s="1"/>
      <c r="J70" s="1"/>
      <c r="K70" s="1"/>
      <c r="L70" s="99" t="s">
        <v>496</v>
      </c>
    </row>
    <row r="71" spans="1:12" ht="157.5" hidden="1">
      <c r="A71" s="1">
        <v>56</v>
      </c>
      <c r="B71" s="88">
        <v>56</v>
      </c>
      <c r="C71" s="25" t="s">
        <v>60</v>
      </c>
      <c r="D71" s="26" t="s">
        <v>9</v>
      </c>
      <c r="E71" s="26">
        <v>960.6</v>
      </c>
      <c r="F71" s="1"/>
      <c r="G71" s="1"/>
      <c r="H71" s="1"/>
      <c r="I71" s="1"/>
      <c r="J71" s="1"/>
      <c r="K71" s="1"/>
      <c r="L71" s="99" t="s">
        <v>497</v>
      </c>
    </row>
    <row r="72" spans="1:12" ht="15.75" hidden="1">
      <c r="A72" s="1">
        <v>57</v>
      </c>
      <c r="B72" s="88">
        <v>57</v>
      </c>
      <c r="C72" s="25" t="s">
        <v>46</v>
      </c>
      <c r="D72" s="26" t="s">
        <v>9</v>
      </c>
      <c r="E72" s="26">
        <v>960.6</v>
      </c>
      <c r="F72" s="1"/>
      <c r="G72" s="1"/>
      <c r="H72" s="1"/>
      <c r="I72" s="1"/>
      <c r="J72" s="1"/>
      <c r="K72" s="1"/>
      <c r="L72" s="99" t="s">
        <v>498</v>
      </c>
    </row>
    <row r="73" spans="1:12" ht="31.5" hidden="1">
      <c r="A73" s="1">
        <v>58</v>
      </c>
      <c r="B73" s="88">
        <v>58</v>
      </c>
      <c r="C73" s="25" t="s">
        <v>61</v>
      </c>
      <c r="D73" s="26" t="s">
        <v>13</v>
      </c>
      <c r="E73" s="26">
        <v>936</v>
      </c>
      <c r="F73" s="1"/>
      <c r="G73" s="1"/>
      <c r="H73" s="1"/>
      <c r="I73" s="1"/>
      <c r="J73" s="1"/>
      <c r="K73" s="1"/>
      <c r="L73" s="99" t="s">
        <v>469</v>
      </c>
    </row>
    <row r="74" spans="1:12" ht="31.5" hidden="1">
      <c r="A74" s="1">
        <v>59</v>
      </c>
      <c r="B74" s="88">
        <v>59</v>
      </c>
      <c r="C74" s="25" t="s">
        <v>54</v>
      </c>
      <c r="D74" s="26" t="s">
        <v>13</v>
      </c>
      <c r="E74" s="26">
        <v>2</v>
      </c>
      <c r="F74" s="1"/>
      <c r="G74" s="1"/>
      <c r="H74" s="1"/>
      <c r="I74" s="1"/>
      <c r="J74" s="1"/>
      <c r="K74" s="1"/>
      <c r="L74" s="99" t="s">
        <v>499</v>
      </c>
    </row>
    <row r="75" spans="1:12" ht="31.5" hidden="1">
      <c r="A75" s="1">
        <v>60</v>
      </c>
      <c r="B75" s="88">
        <v>60</v>
      </c>
      <c r="C75" s="25" t="s">
        <v>55</v>
      </c>
      <c r="D75" s="26" t="s">
        <v>13</v>
      </c>
      <c r="E75" s="26">
        <v>3</v>
      </c>
      <c r="F75" s="1"/>
      <c r="G75" s="1"/>
      <c r="H75" s="1"/>
      <c r="I75" s="1"/>
      <c r="J75" s="1"/>
      <c r="K75" s="1"/>
      <c r="L75" s="99" t="s">
        <v>500</v>
      </c>
    </row>
    <row r="76" spans="1:12" ht="47.25" hidden="1">
      <c r="A76" s="1">
        <v>61</v>
      </c>
      <c r="B76" s="88">
        <v>61</v>
      </c>
      <c r="C76" s="25" t="s">
        <v>62</v>
      </c>
      <c r="D76" s="26" t="s">
        <v>13</v>
      </c>
      <c r="E76" s="26">
        <v>312</v>
      </c>
      <c r="F76" s="1"/>
      <c r="G76" s="1"/>
      <c r="H76" s="1"/>
      <c r="I76" s="1"/>
      <c r="J76" s="1"/>
      <c r="K76" s="1"/>
      <c r="L76" s="99" t="s">
        <v>501</v>
      </c>
    </row>
    <row r="77" spans="1:12" ht="126" hidden="1">
      <c r="A77" s="1">
        <v>62</v>
      </c>
      <c r="B77" s="88">
        <v>62</v>
      </c>
      <c r="C77" s="25" t="s">
        <v>63</v>
      </c>
      <c r="D77" s="26" t="s">
        <v>9</v>
      </c>
      <c r="E77" s="26">
        <v>358.2</v>
      </c>
      <c r="F77" s="1"/>
      <c r="G77" s="1"/>
      <c r="H77" s="1"/>
      <c r="I77" s="1"/>
      <c r="J77" s="1"/>
      <c r="K77" s="1"/>
      <c r="L77" s="99" t="s">
        <v>502</v>
      </c>
    </row>
    <row r="78" spans="1:12" ht="330.75" hidden="1">
      <c r="A78" s="1">
        <v>63</v>
      </c>
      <c r="B78" s="88">
        <v>63</v>
      </c>
      <c r="C78" s="25" t="s">
        <v>64</v>
      </c>
      <c r="D78" s="26" t="s">
        <v>15</v>
      </c>
      <c r="E78" s="26">
        <v>10.7</v>
      </c>
      <c r="F78" s="1"/>
      <c r="G78" s="1"/>
      <c r="H78" s="1"/>
      <c r="I78" s="1"/>
      <c r="J78" s="1"/>
      <c r="K78" s="1"/>
      <c r="L78" s="99" t="s">
        <v>503</v>
      </c>
    </row>
    <row r="79" spans="1:12" ht="330.75" hidden="1">
      <c r="A79" s="1">
        <v>64</v>
      </c>
      <c r="B79" s="88">
        <v>64</v>
      </c>
      <c r="C79" s="25" t="s">
        <v>65</v>
      </c>
      <c r="D79" s="26" t="s">
        <v>9</v>
      </c>
      <c r="E79" s="29">
        <v>35.54</v>
      </c>
      <c r="F79" s="1"/>
      <c r="G79" s="1"/>
      <c r="H79" s="1"/>
      <c r="I79" s="1"/>
      <c r="J79" s="1"/>
      <c r="K79" s="1"/>
      <c r="L79" s="99" t="s">
        <v>504</v>
      </c>
    </row>
    <row r="80" spans="1:12" ht="283.5" hidden="1">
      <c r="A80" s="1">
        <v>65</v>
      </c>
      <c r="B80" s="88">
        <v>65</v>
      </c>
      <c r="C80" s="25" t="s">
        <v>65</v>
      </c>
      <c r="D80" s="26" t="s">
        <v>9</v>
      </c>
      <c r="E80" s="29">
        <v>35.54</v>
      </c>
      <c r="F80" s="1"/>
      <c r="G80" s="1"/>
      <c r="H80" s="1"/>
      <c r="I80" s="1"/>
      <c r="J80" s="1"/>
      <c r="K80" s="1"/>
      <c r="L80" s="99" t="s">
        <v>505</v>
      </c>
    </row>
    <row r="81" spans="1:12" ht="141.75" hidden="1">
      <c r="A81" s="1">
        <v>66</v>
      </c>
      <c r="B81" s="88">
        <v>66</v>
      </c>
      <c r="C81" s="25" t="s">
        <v>66</v>
      </c>
      <c r="D81" s="26" t="s">
        <v>28</v>
      </c>
      <c r="E81" s="26">
        <v>338.5</v>
      </c>
      <c r="F81" s="1"/>
      <c r="G81" s="1"/>
      <c r="H81" s="1"/>
      <c r="I81" s="1"/>
      <c r="J81" s="1"/>
      <c r="K81" s="1"/>
      <c r="L81" s="99" t="s">
        <v>506</v>
      </c>
    </row>
    <row r="82" spans="1:12" ht="15" hidden="1" customHeight="1">
      <c r="A82" s="1">
        <v>67</v>
      </c>
      <c r="B82" s="88">
        <v>67</v>
      </c>
      <c r="C82" s="25" t="s">
        <v>67</v>
      </c>
      <c r="D82" s="26" t="s">
        <v>9</v>
      </c>
      <c r="E82" s="26">
        <v>144.80000000000001</v>
      </c>
      <c r="F82" s="1"/>
      <c r="G82" s="1"/>
      <c r="H82" s="1"/>
      <c r="I82" s="1"/>
      <c r="J82" s="1"/>
      <c r="K82" s="1"/>
      <c r="L82" s="99" t="s">
        <v>507</v>
      </c>
    </row>
    <row r="83" spans="1:12" ht="126" hidden="1">
      <c r="A83" s="1">
        <v>68</v>
      </c>
      <c r="B83" s="88">
        <v>68</v>
      </c>
      <c r="C83" s="31" t="s">
        <v>68</v>
      </c>
      <c r="D83" s="32" t="s">
        <v>9</v>
      </c>
      <c r="E83" s="33">
        <v>53.04</v>
      </c>
      <c r="F83" s="1"/>
      <c r="G83" s="1"/>
      <c r="H83" s="1"/>
      <c r="I83" s="1"/>
      <c r="J83" s="1"/>
      <c r="K83" s="1"/>
      <c r="L83" s="99" t="s">
        <v>508</v>
      </c>
    </row>
    <row r="84" spans="1:12" ht="31.5" hidden="1">
      <c r="A84" s="1"/>
      <c r="B84" s="88"/>
      <c r="C84" s="34" t="s">
        <v>69</v>
      </c>
      <c r="D84" s="26"/>
      <c r="E84" s="26"/>
      <c r="F84" s="1"/>
      <c r="G84" s="1"/>
      <c r="H84" s="1"/>
      <c r="I84" s="1"/>
      <c r="J84" s="1"/>
      <c r="K84" s="1"/>
      <c r="L84" s="99"/>
    </row>
    <row r="85" spans="1:12" ht="157.5" hidden="1">
      <c r="A85" s="1">
        <v>69</v>
      </c>
      <c r="B85" s="88">
        <v>69</v>
      </c>
      <c r="C85" s="25" t="s">
        <v>70</v>
      </c>
      <c r="D85" s="26" t="s">
        <v>9</v>
      </c>
      <c r="E85" s="26">
        <v>718.6</v>
      </c>
      <c r="F85" s="1"/>
      <c r="G85" s="1"/>
      <c r="H85" s="1"/>
      <c r="I85" s="1"/>
      <c r="J85" s="1"/>
      <c r="K85" s="1"/>
      <c r="L85" s="99" t="s">
        <v>509</v>
      </c>
    </row>
    <row r="86" spans="1:12" ht="15.75" hidden="1">
      <c r="A86" s="1">
        <v>70</v>
      </c>
      <c r="B86" s="88">
        <v>70</v>
      </c>
      <c r="C86" s="25" t="s">
        <v>46</v>
      </c>
      <c r="D86" s="26" t="s">
        <v>9</v>
      </c>
      <c r="E86" s="26">
        <v>718.6</v>
      </c>
      <c r="F86" s="1"/>
      <c r="G86" s="1"/>
      <c r="H86" s="1"/>
      <c r="I86" s="1"/>
      <c r="J86" s="1"/>
      <c r="K86" s="1"/>
      <c r="L86" s="99" t="s">
        <v>474</v>
      </c>
    </row>
    <row r="87" spans="1:12" ht="126" hidden="1">
      <c r="A87" s="1">
        <v>71</v>
      </c>
      <c r="B87" s="88">
        <v>71</v>
      </c>
      <c r="C87" s="25" t="s">
        <v>71</v>
      </c>
      <c r="D87" s="26" t="s">
        <v>9</v>
      </c>
      <c r="E87" s="26">
        <v>718.6</v>
      </c>
      <c r="F87" s="1"/>
      <c r="G87" s="1"/>
      <c r="H87" s="1"/>
      <c r="I87" s="1"/>
      <c r="J87" s="1"/>
      <c r="K87" s="1"/>
      <c r="L87" s="99" t="s">
        <v>510</v>
      </c>
    </row>
    <row r="88" spans="1:12" ht="31.5" hidden="1">
      <c r="A88" s="1">
        <v>72</v>
      </c>
      <c r="B88" s="88">
        <v>72</v>
      </c>
      <c r="C88" s="25" t="s">
        <v>49</v>
      </c>
      <c r="D88" s="26" t="s">
        <v>13</v>
      </c>
      <c r="E88" s="26">
        <v>624</v>
      </c>
      <c r="F88" s="1"/>
      <c r="G88" s="1"/>
      <c r="H88" s="1"/>
      <c r="I88" s="1"/>
      <c r="J88" s="1"/>
      <c r="K88" s="1"/>
      <c r="L88" s="99" t="s">
        <v>457</v>
      </c>
    </row>
    <row r="89" spans="1:12" ht="47.25" hidden="1">
      <c r="A89" s="1">
        <v>73</v>
      </c>
      <c r="B89" s="88">
        <v>73</v>
      </c>
      <c r="C89" s="25" t="s">
        <v>62</v>
      </c>
      <c r="D89" s="26" t="s">
        <v>13</v>
      </c>
      <c r="E89" s="26">
        <v>312</v>
      </c>
      <c r="F89" s="1"/>
      <c r="G89" s="1"/>
      <c r="H89" s="1"/>
      <c r="I89" s="1"/>
      <c r="J89" s="1"/>
      <c r="K89" s="1"/>
      <c r="L89" s="99" t="s">
        <v>501</v>
      </c>
    </row>
    <row r="90" spans="1:12" ht="31.5" hidden="1">
      <c r="A90" s="1">
        <v>74</v>
      </c>
      <c r="B90" s="88">
        <v>74</v>
      </c>
      <c r="C90" s="25" t="s">
        <v>55</v>
      </c>
      <c r="D90" s="26" t="s">
        <v>13</v>
      </c>
      <c r="E90" s="26">
        <v>4</v>
      </c>
      <c r="F90" s="1"/>
      <c r="G90" s="1"/>
      <c r="H90" s="1"/>
      <c r="I90" s="1"/>
      <c r="J90" s="1"/>
      <c r="K90" s="1"/>
      <c r="L90" s="99" t="s">
        <v>499</v>
      </c>
    </row>
    <row r="91" spans="1:12" ht="126" hidden="1">
      <c r="A91" s="1">
        <v>75</v>
      </c>
      <c r="B91" s="88">
        <v>75</v>
      </c>
      <c r="C91" s="25" t="s">
        <v>63</v>
      </c>
      <c r="D91" s="26" t="s">
        <v>9</v>
      </c>
      <c r="E91" s="26">
        <v>358.2</v>
      </c>
      <c r="F91" s="1"/>
      <c r="G91" s="1"/>
      <c r="H91" s="1"/>
      <c r="I91" s="1"/>
      <c r="J91" s="1"/>
      <c r="K91" s="1"/>
      <c r="L91" s="99" t="s">
        <v>502</v>
      </c>
    </row>
    <row r="92" spans="1:12" ht="330.75" hidden="1">
      <c r="A92" s="1">
        <v>76</v>
      </c>
      <c r="B92" s="88">
        <v>76</v>
      </c>
      <c r="C92" s="25" t="s">
        <v>72</v>
      </c>
      <c r="D92" s="26" t="s">
        <v>15</v>
      </c>
      <c r="E92" s="26">
        <v>10.7</v>
      </c>
      <c r="F92" s="1"/>
      <c r="G92" s="1"/>
      <c r="H92" s="1"/>
      <c r="I92" s="1"/>
      <c r="J92" s="1"/>
      <c r="K92" s="1"/>
      <c r="L92" s="99" t="s">
        <v>503</v>
      </c>
    </row>
    <row r="93" spans="1:12" ht="63" hidden="1">
      <c r="A93" s="1">
        <v>77</v>
      </c>
      <c r="B93" s="88">
        <v>77</v>
      </c>
      <c r="C93" s="25" t="s">
        <v>65</v>
      </c>
      <c r="D93" s="26" t="s">
        <v>9</v>
      </c>
      <c r="E93" s="29">
        <v>28.08</v>
      </c>
      <c r="F93" s="1"/>
      <c r="G93" s="1"/>
      <c r="H93" s="1"/>
      <c r="I93" s="1"/>
      <c r="J93" s="1"/>
      <c r="K93" s="1"/>
      <c r="L93" s="99" t="s">
        <v>511</v>
      </c>
    </row>
    <row r="94" spans="1:12" ht="63" hidden="1">
      <c r="A94" s="1">
        <v>78</v>
      </c>
      <c r="B94" s="88">
        <v>78</v>
      </c>
      <c r="C94" s="25" t="s">
        <v>65</v>
      </c>
      <c r="D94" s="26" t="s">
        <v>9</v>
      </c>
      <c r="E94" s="29">
        <v>28.08</v>
      </c>
      <c r="F94" s="1"/>
      <c r="G94" s="1"/>
      <c r="H94" s="1"/>
      <c r="I94" s="1"/>
      <c r="J94" s="1"/>
      <c r="K94" s="1"/>
      <c r="L94" s="99" t="s">
        <v>512</v>
      </c>
    </row>
    <row r="95" spans="1:12" ht="141.75" hidden="1">
      <c r="A95" s="1">
        <v>79</v>
      </c>
      <c r="B95" s="88">
        <v>79</v>
      </c>
      <c r="C95" s="25" t="s">
        <v>66</v>
      </c>
      <c r="D95" s="26" t="s">
        <v>28</v>
      </c>
      <c r="E95" s="26">
        <v>489.5</v>
      </c>
      <c r="F95" s="1"/>
      <c r="G95" s="1"/>
      <c r="H95" s="1"/>
      <c r="I95" s="1"/>
      <c r="J95" s="1"/>
      <c r="K95" s="1"/>
      <c r="L95" s="99" t="s">
        <v>513</v>
      </c>
    </row>
    <row r="96" spans="1:12" ht="157.5" hidden="1">
      <c r="A96" s="1">
        <v>80</v>
      </c>
      <c r="B96" s="88">
        <v>80</v>
      </c>
      <c r="C96" s="25" t="s">
        <v>67</v>
      </c>
      <c r="D96" s="26" t="s">
        <v>9</v>
      </c>
      <c r="E96" s="26">
        <v>140.69999999999999</v>
      </c>
      <c r="F96" s="181"/>
      <c r="G96" s="181"/>
      <c r="H96" s="181"/>
      <c r="I96" s="181"/>
      <c r="J96" s="181"/>
      <c r="K96" s="181"/>
      <c r="L96" s="99" t="s">
        <v>514</v>
      </c>
    </row>
    <row r="97" spans="1:12" ht="126" hidden="1">
      <c r="A97" s="1">
        <v>81</v>
      </c>
      <c r="B97" s="88">
        <v>81</v>
      </c>
      <c r="C97" s="25" t="s">
        <v>68</v>
      </c>
      <c r="D97" s="26" t="s">
        <v>9</v>
      </c>
      <c r="E97" s="29">
        <v>53.04</v>
      </c>
      <c r="F97" s="1"/>
      <c r="G97" s="1"/>
      <c r="H97" s="1"/>
      <c r="I97" s="1"/>
      <c r="J97" s="1"/>
      <c r="K97" s="1"/>
      <c r="L97" s="99" t="s">
        <v>508</v>
      </c>
    </row>
    <row r="98" spans="1:12" ht="31.5" hidden="1">
      <c r="A98" s="1"/>
      <c r="B98" s="89"/>
      <c r="C98" s="23" t="s">
        <v>73</v>
      </c>
      <c r="D98" s="28"/>
      <c r="E98" s="28"/>
      <c r="F98" s="1"/>
      <c r="G98" s="1"/>
      <c r="H98" s="1"/>
      <c r="I98" s="1"/>
      <c r="J98" s="1"/>
      <c r="K98" s="1"/>
      <c r="L98" s="100"/>
    </row>
    <row r="99" spans="1:12" ht="126" hidden="1">
      <c r="A99" s="1">
        <v>82</v>
      </c>
      <c r="B99" s="88">
        <v>82</v>
      </c>
      <c r="C99" s="31" t="s">
        <v>45</v>
      </c>
      <c r="D99" s="32" t="s">
        <v>9</v>
      </c>
      <c r="E99" s="32">
        <v>742.2</v>
      </c>
      <c r="F99" s="1"/>
      <c r="G99" s="1"/>
      <c r="H99" s="1"/>
      <c r="I99" s="1"/>
      <c r="J99" s="1"/>
      <c r="K99" s="1"/>
      <c r="L99" s="99" t="s">
        <v>515</v>
      </c>
    </row>
    <row r="100" spans="1:12" ht="15.75" hidden="1">
      <c r="A100" s="1">
        <v>83</v>
      </c>
      <c r="B100" s="88">
        <v>83</v>
      </c>
      <c r="C100" s="31" t="s">
        <v>46</v>
      </c>
      <c r="D100" s="32" t="s">
        <v>9</v>
      </c>
      <c r="E100" s="32">
        <v>742.2</v>
      </c>
      <c r="F100" s="1"/>
      <c r="G100" s="1"/>
      <c r="H100" s="1"/>
      <c r="I100" s="1"/>
      <c r="J100" s="1"/>
      <c r="K100" s="1"/>
      <c r="L100" s="99" t="s">
        <v>474</v>
      </c>
    </row>
    <row r="101" spans="1:12" ht="31.5" hidden="1">
      <c r="A101" s="1">
        <v>84</v>
      </c>
      <c r="B101" s="88">
        <v>84</v>
      </c>
      <c r="C101" s="31" t="s">
        <v>49</v>
      </c>
      <c r="D101" s="32" t="s">
        <v>13</v>
      </c>
      <c r="E101" s="32">
        <v>624</v>
      </c>
      <c r="F101" s="1"/>
      <c r="G101" s="1"/>
      <c r="H101" s="1"/>
      <c r="I101" s="1"/>
      <c r="J101" s="1"/>
      <c r="K101" s="1"/>
      <c r="L101" s="99" t="s">
        <v>457</v>
      </c>
    </row>
    <row r="102" spans="1:12" ht="47.25" hidden="1">
      <c r="A102" s="1">
        <v>85</v>
      </c>
      <c r="B102" s="88">
        <v>85</v>
      </c>
      <c r="C102" s="31" t="s">
        <v>62</v>
      </c>
      <c r="D102" s="32" t="s">
        <v>13</v>
      </c>
      <c r="E102" s="32">
        <v>312</v>
      </c>
      <c r="F102" s="1"/>
      <c r="G102" s="1"/>
      <c r="H102" s="1"/>
      <c r="I102" s="1"/>
      <c r="J102" s="1"/>
      <c r="K102" s="1"/>
      <c r="L102" s="99" t="s">
        <v>501</v>
      </c>
    </row>
    <row r="103" spans="1:12" ht="31.5" hidden="1">
      <c r="A103" s="1">
        <v>86</v>
      </c>
      <c r="B103" s="88">
        <v>86</v>
      </c>
      <c r="C103" s="31" t="s">
        <v>55</v>
      </c>
      <c r="D103" s="32" t="s">
        <v>13</v>
      </c>
      <c r="E103" s="32">
        <v>4</v>
      </c>
      <c r="F103" s="1"/>
      <c r="G103" s="1"/>
      <c r="H103" s="1"/>
      <c r="I103" s="1"/>
      <c r="J103" s="1"/>
      <c r="K103" s="1"/>
      <c r="L103" s="99" t="s">
        <v>499</v>
      </c>
    </row>
    <row r="104" spans="1:12" ht="126" hidden="1">
      <c r="A104" s="1">
        <v>87</v>
      </c>
      <c r="B104" s="88">
        <v>87</v>
      </c>
      <c r="C104" s="31" t="s">
        <v>63</v>
      </c>
      <c r="D104" s="32" t="s">
        <v>9</v>
      </c>
      <c r="E104" s="32">
        <v>358.2</v>
      </c>
      <c r="F104" s="1"/>
      <c r="G104" s="1"/>
      <c r="H104" s="1"/>
      <c r="I104" s="1"/>
      <c r="J104" s="1"/>
      <c r="K104" s="1"/>
      <c r="L104" s="99" t="s">
        <v>502</v>
      </c>
    </row>
    <row r="105" spans="1:12" ht="330.75" hidden="1">
      <c r="A105" s="1">
        <v>88</v>
      </c>
      <c r="B105" s="88">
        <v>88</v>
      </c>
      <c r="C105" s="31" t="s">
        <v>72</v>
      </c>
      <c r="D105" s="32" t="s">
        <v>15</v>
      </c>
      <c r="E105" s="32">
        <v>10.7</v>
      </c>
      <c r="F105" s="1"/>
      <c r="G105" s="1"/>
      <c r="H105" s="1"/>
      <c r="I105" s="1"/>
      <c r="J105" s="1"/>
      <c r="K105" s="1"/>
      <c r="L105" s="99" t="s">
        <v>503</v>
      </c>
    </row>
    <row r="106" spans="1:12" ht="315" hidden="1">
      <c r="A106" s="1">
        <v>89</v>
      </c>
      <c r="B106" s="88">
        <v>89</v>
      </c>
      <c r="C106" s="31" t="s">
        <v>65</v>
      </c>
      <c r="D106" s="32" t="s">
        <v>9</v>
      </c>
      <c r="E106" s="32">
        <v>27.2</v>
      </c>
      <c r="F106" s="1"/>
      <c r="G106" s="1"/>
      <c r="H106" s="1"/>
      <c r="I106" s="1"/>
      <c r="J106" s="1"/>
      <c r="K106" s="1"/>
      <c r="L106" s="99" t="s">
        <v>516</v>
      </c>
    </row>
    <row r="107" spans="1:12" ht="63" hidden="1">
      <c r="A107" s="1">
        <v>90</v>
      </c>
      <c r="B107" s="88">
        <v>90</v>
      </c>
      <c r="C107" s="31" t="s">
        <v>65</v>
      </c>
      <c r="D107" s="32" t="s">
        <v>9</v>
      </c>
      <c r="E107" s="32">
        <v>27.2</v>
      </c>
      <c r="F107" s="1"/>
      <c r="G107" s="1"/>
      <c r="H107" s="1"/>
      <c r="I107" s="1"/>
      <c r="J107" s="1"/>
      <c r="K107" s="1"/>
      <c r="L107" s="99" t="s">
        <v>517</v>
      </c>
    </row>
    <row r="108" spans="1:12" ht="126" hidden="1">
      <c r="A108" s="1">
        <v>91</v>
      </c>
      <c r="B108" s="88">
        <v>91</v>
      </c>
      <c r="C108" s="31" t="s">
        <v>66</v>
      </c>
      <c r="D108" s="32" t="s">
        <v>28</v>
      </c>
      <c r="E108" s="32">
        <v>489.9</v>
      </c>
      <c r="F108" s="1"/>
      <c r="G108" s="1"/>
      <c r="H108" s="1"/>
      <c r="I108" s="1"/>
      <c r="J108" s="1"/>
      <c r="K108" s="1"/>
      <c r="L108" s="99" t="s">
        <v>518</v>
      </c>
    </row>
    <row r="109" spans="1:12" ht="157.5" hidden="1">
      <c r="A109" s="1">
        <v>92</v>
      </c>
      <c r="B109" s="88">
        <v>92</v>
      </c>
      <c r="C109" s="31" t="s">
        <v>67</v>
      </c>
      <c r="D109" s="32" t="s">
        <v>9</v>
      </c>
      <c r="E109" s="32">
        <v>140.69999999999999</v>
      </c>
      <c r="F109" s="1"/>
      <c r="G109" s="1"/>
      <c r="H109" s="1"/>
      <c r="I109" s="1"/>
      <c r="J109" s="1"/>
      <c r="K109" s="1"/>
      <c r="L109" s="99" t="s">
        <v>514</v>
      </c>
    </row>
    <row r="110" spans="1:12" ht="126" hidden="1">
      <c r="A110" s="1">
        <v>93</v>
      </c>
      <c r="B110" s="88">
        <v>93</v>
      </c>
      <c r="C110" s="31" t="s">
        <v>68</v>
      </c>
      <c r="D110" s="32" t="s">
        <v>9</v>
      </c>
      <c r="E110" s="33">
        <v>53.04</v>
      </c>
      <c r="F110" s="1"/>
      <c r="G110" s="1"/>
      <c r="H110" s="1"/>
      <c r="I110" s="1"/>
      <c r="J110" s="1"/>
      <c r="K110" s="1"/>
      <c r="L110" s="99" t="s">
        <v>519</v>
      </c>
    </row>
    <row r="111" spans="1:12" ht="31.5" hidden="1">
      <c r="A111" s="1"/>
      <c r="B111" s="88"/>
      <c r="C111" s="35" t="s">
        <v>74</v>
      </c>
      <c r="D111" s="32"/>
      <c r="E111" s="32"/>
      <c r="F111" s="1"/>
      <c r="G111" s="1"/>
      <c r="H111" s="1"/>
      <c r="I111" s="1"/>
      <c r="J111" s="1"/>
      <c r="K111" s="1"/>
      <c r="L111" s="99"/>
    </row>
    <row r="112" spans="1:12" ht="126" hidden="1">
      <c r="A112" s="1">
        <v>94</v>
      </c>
      <c r="B112" s="88">
        <v>94</v>
      </c>
      <c r="C112" s="31" t="s">
        <v>45</v>
      </c>
      <c r="D112" s="32" t="s">
        <v>9</v>
      </c>
      <c r="E112" s="32">
        <v>745.5</v>
      </c>
      <c r="F112" s="1"/>
      <c r="G112" s="1"/>
      <c r="H112" s="1"/>
      <c r="I112" s="1"/>
      <c r="J112" s="1"/>
      <c r="K112" s="1"/>
      <c r="L112" s="99" t="s">
        <v>520</v>
      </c>
    </row>
    <row r="113" spans="1:12" ht="15.75" hidden="1">
      <c r="A113" s="1">
        <v>95</v>
      </c>
      <c r="B113" s="88">
        <v>95</v>
      </c>
      <c r="C113" s="31" t="s">
        <v>46</v>
      </c>
      <c r="D113" s="32" t="s">
        <v>9</v>
      </c>
      <c r="E113" s="32">
        <v>745.5</v>
      </c>
      <c r="F113" s="1"/>
      <c r="G113" s="1"/>
      <c r="H113" s="1"/>
      <c r="I113" s="1"/>
      <c r="J113" s="1"/>
      <c r="K113" s="1"/>
      <c r="L113" s="99" t="s">
        <v>521</v>
      </c>
    </row>
    <row r="114" spans="1:12" ht="141.75" hidden="1">
      <c r="A114" s="1">
        <v>96</v>
      </c>
      <c r="B114" s="88">
        <v>96</v>
      </c>
      <c r="C114" s="31" t="s">
        <v>75</v>
      </c>
      <c r="D114" s="32" t="s">
        <v>9</v>
      </c>
      <c r="E114" s="32">
        <v>745.5</v>
      </c>
      <c r="F114" s="1"/>
      <c r="G114" s="1"/>
      <c r="H114" s="1"/>
      <c r="I114" s="1"/>
      <c r="J114" s="1"/>
      <c r="K114" s="1"/>
      <c r="L114" s="99" t="s">
        <v>522</v>
      </c>
    </row>
    <row r="115" spans="1:12" ht="15.75" hidden="1">
      <c r="A115" s="1">
        <v>97</v>
      </c>
      <c r="B115" s="88">
        <v>97</v>
      </c>
      <c r="C115" s="31" t="s">
        <v>76</v>
      </c>
      <c r="D115" s="32" t="s">
        <v>9</v>
      </c>
      <c r="E115" s="32">
        <v>745.2</v>
      </c>
      <c r="F115" s="1"/>
      <c r="G115" s="1"/>
      <c r="H115" s="1"/>
      <c r="I115" s="1"/>
      <c r="J115" s="1"/>
      <c r="K115" s="1"/>
      <c r="L115" s="99" t="s">
        <v>523</v>
      </c>
    </row>
    <row r="116" spans="1:12" ht="31.5" hidden="1">
      <c r="A116" s="1">
        <v>98</v>
      </c>
      <c r="B116" s="88">
        <v>98</v>
      </c>
      <c r="C116" s="31" t="s">
        <v>77</v>
      </c>
      <c r="D116" s="32" t="s">
        <v>9</v>
      </c>
      <c r="E116" s="32">
        <v>745.2</v>
      </c>
      <c r="F116" s="1"/>
      <c r="G116" s="1"/>
      <c r="H116" s="1"/>
      <c r="I116" s="1"/>
      <c r="J116" s="1"/>
      <c r="K116" s="1"/>
      <c r="L116" s="99" t="s">
        <v>524</v>
      </c>
    </row>
    <row r="117" spans="1:12" ht="15.75" hidden="1">
      <c r="A117" s="1">
        <v>99</v>
      </c>
      <c r="B117" s="88">
        <v>99</v>
      </c>
      <c r="C117" s="31" t="s">
        <v>54</v>
      </c>
      <c r="D117" s="32" t="s">
        <v>13</v>
      </c>
      <c r="E117" s="32">
        <v>4</v>
      </c>
      <c r="F117" s="1"/>
      <c r="G117" s="1"/>
      <c r="H117" s="1"/>
      <c r="I117" s="1"/>
      <c r="J117" s="1"/>
      <c r="K117" s="1"/>
      <c r="L117" s="99" t="s">
        <v>525</v>
      </c>
    </row>
    <row r="118" spans="1:12" ht="47.25" hidden="1">
      <c r="A118" s="1">
        <v>100</v>
      </c>
      <c r="B118" s="88">
        <v>100</v>
      </c>
      <c r="C118" s="31" t="s">
        <v>62</v>
      </c>
      <c r="D118" s="32" t="s">
        <v>13</v>
      </c>
      <c r="E118" s="32">
        <v>312</v>
      </c>
      <c r="F118" s="1"/>
      <c r="G118" s="1"/>
      <c r="H118" s="1"/>
      <c r="I118" s="1"/>
      <c r="J118" s="1"/>
      <c r="K118" s="1"/>
      <c r="L118" s="99" t="s">
        <v>501</v>
      </c>
    </row>
    <row r="119" spans="1:12" ht="126" hidden="1">
      <c r="A119" s="1">
        <v>101</v>
      </c>
      <c r="B119" s="88">
        <v>101</v>
      </c>
      <c r="C119" s="31" t="s">
        <v>63</v>
      </c>
      <c r="D119" s="32" t="s">
        <v>9</v>
      </c>
      <c r="E119" s="32">
        <v>358.2</v>
      </c>
      <c r="F119" s="1"/>
      <c r="G119" s="1"/>
      <c r="H119" s="1"/>
      <c r="I119" s="1"/>
      <c r="J119" s="1"/>
      <c r="K119" s="1"/>
      <c r="L119" s="99" t="s">
        <v>502</v>
      </c>
    </row>
    <row r="120" spans="1:12" ht="330.75" hidden="1">
      <c r="A120" s="1">
        <v>102</v>
      </c>
      <c r="B120" s="88">
        <v>102</v>
      </c>
      <c r="C120" s="31" t="s">
        <v>72</v>
      </c>
      <c r="D120" s="32" t="s">
        <v>15</v>
      </c>
      <c r="E120" s="32">
        <v>10.7</v>
      </c>
      <c r="F120" s="1"/>
      <c r="G120" s="1"/>
      <c r="H120" s="1"/>
      <c r="I120" s="1"/>
      <c r="J120" s="1"/>
      <c r="K120" s="1"/>
      <c r="L120" s="99" t="s">
        <v>503</v>
      </c>
    </row>
    <row r="121" spans="1:12" ht="63" hidden="1">
      <c r="A121" s="1">
        <v>103</v>
      </c>
      <c r="B121" s="88">
        <v>103</v>
      </c>
      <c r="C121" s="31" t="s">
        <v>65</v>
      </c>
      <c r="D121" s="32" t="s">
        <v>9</v>
      </c>
      <c r="E121" s="33">
        <v>27.21</v>
      </c>
      <c r="F121" s="1"/>
      <c r="G121" s="1"/>
      <c r="H121" s="1"/>
      <c r="I121" s="1"/>
      <c r="J121" s="1"/>
      <c r="K121" s="1"/>
      <c r="L121" s="99" t="s">
        <v>526</v>
      </c>
    </row>
    <row r="122" spans="1:12" ht="63" hidden="1">
      <c r="A122" s="1">
        <v>104</v>
      </c>
      <c r="B122" s="88">
        <v>104</v>
      </c>
      <c r="C122" s="31" t="s">
        <v>65</v>
      </c>
      <c r="D122" s="32" t="s">
        <v>9</v>
      </c>
      <c r="E122" s="33">
        <v>27.21</v>
      </c>
      <c r="F122" s="1"/>
      <c r="G122" s="1"/>
      <c r="H122" s="1"/>
      <c r="I122" s="1"/>
      <c r="J122" s="1"/>
      <c r="K122" s="1"/>
      <c r="L122" s="99" t="s">
        <v>527</v>
      </c>
    </row>
    <row r="123" spans="1:12" ht="141.75" hidden="1">
      <c r="A123" s="1">
        <v>105</v>
      </c>
      <c r="B123" s="88">
        <v>105</v>
      </c>
      <c r="C123" s="31" t="s">
        <v>66</v>
      </c>
      <c r="D123" s="32" t="s">
        <v>28</v>
      </c>
      <c r="E123" s="32">
        <v>490.1</v>
      </c>
      <c r="F123" s="1"/>
      <c r="G123" s="1"/>
      <c r="H123" s="1"/>
      <c r="I123" s="1"/>
      <c r="J123" s="1"/>
      <c r="K123" s="1"/>
      <c r="L123" s="99" t="s">
        <v>528</v>
      </c>
    </row>
    <row r="124" spans="1:12" ht="157.5" hidden="1">
      <c r="A124" s="1">
        <v>106</v>
      </c>
      <c r="B124" s="88">
        <v>106</v>
      </c>
      <c r="C124" s="31" t="s">
        <v>67</v>
      </c>
      <c r="D124" s="32" t="s">
        <v>9</v>
      </c>
      <c r="E124" s="32">
        <v>140.80000000000001</v>
      </c>
      <c r="F124" s="1"/>
      <c r="G124" s="1"/>
      <c r="H124" s="1"/>
      <c r="I124" s="1"/>
      <c r="J124" s="1"/>
      <c r="K124" s="1"/>
      <c r="L124" s="99" t="s">
        <v>529</v>
      </c>
    </row>
    <row r="125" spans="1:12" ht="126" hidden="1">
      <c r="A125" s="1">
        <v>107</v>
      </c>
      <c r="B125" s="88">
        <v>107</v>
      </c>
      <c r="C125" s="31" t="s">
        <v>68</v>
      </c>
      <c r="D125" s="32" t="s">
        <v>9</v>
      </c>
      <c r="E125" s="33">
        <v>53.04</v>
      </c>
      <c r="F125" s="1"/>
      <c r="G125" s="1"/>
      <c r="H125" s="1"/>
      <c r="I125" s="1"/>
      <c r="J125" s="1"/>
      <c r="K125" s="1"/>
      <c r="L125" s="99" t="s">
        <v>519</v>
      </c>
    </row>
    <row r="126" spans="1:12" ht="20.25" hidden="1">
      <c r="A126" s="1"/>
      <c r="B126" s="89"/>
      <c r="C126" s="36" t="s">
        <v>78</v>
      </c>
      <c r="D126" s="28"/>
      <c r="E126" s="28"/>
      <c r="F126" s="1"/>
      <c r="G126" s="1"/>
      <c r="H126" s="1"/>
      <c r="I126" s="1"/>
      <c r="J126" s="1"/>
      <c r="K126" s="1"/>
      <c r="L126" s="100"/>
    </row>
    <row r="127" spans="1:12" ht="15.75" hidden="1">
      <c r="A127" s="1"/>
      <c r="B127" s="89"/>
      <c r="C127" s="23" t="s">
        <v>79</v>
      </c>
      <c r="D127" s="28"/>
      <c r="E127" s="28"/>
      <c r="F127" s="1"/>
      <c r="G127" s="1"/>
      <c r="H127" s="1"/>
      <c r="I127" s="1"/>
      <c r="J127" s="1"/>
      <c r="K127" s="1"/>
      <c r="L127" s="100"/>
    </row>
    <row r="128" spans="1:12" ht="330.75" hidden="1">
      <c r="A128" s="1">
        <v>108</v>
      </c>
      <c r="B128" s="88">
        <v>108</v>
      </c>
      <c r="C128" s="25" t="s">
        <v>80</v>
      </c>
      <c r="D128" s="26" t="s">
        <v>15</v>
      </c>
      <c r="E128" s="29">
        <v>3.93</v>
      </c>
      <c r="F128" s="1"/>
      <c r="G128" s="1"/>
      <c r="H128" s="1"/>
      <c r="I128" s="1"/>
      <c r="J128" s="1"/>
      <c r="K128" s="1"/>
      <c r="L128" s="99" t="s">
        <v>530</v>
      </c>
    </row>
    <row r="129" spans="1:12" ht="252" hidden="1">
      <c r="A129" s="1">
        <v>109</v>
      </c>
      <c r="B129" s="88">
        <v>109</v>
      </c>
      <c r="C129" s="25" t="s">
        <v>81</v>
      </c>
      <c r="D129" s="26" t="s">
        <v>15</v>
      </c>
      <c r="E129" s="29">
        <v>3.48</v>
      </c>
      <c r="F129" s="1"/>
      <c r="G129" s="1"/>
      <c r="H129" s="1"/>
      <c r="I129" s="1"/>
      <c r="J129" s="1"/>
      <c r="K129" s="1"/>
      <c r="L129" s="99" t="s">
        <v>531</v>
      </c>
    </row>
    <row r="130" spans="1:12" ht="15.75" hidden="1">
      <c r="A130" s="1"/>
      <c r="B130" s="88"/>
      <c r="C130" s="23" t="s">
        <v>82</v>
      </c>
      <c r="D130" s="26"/>
      <c r="E130" s="26"/>
      <c r="F130" s="1"/>
      <c r="G130" s="1"/>
      <c r="H130" s="1"/>
      <c r="I130" s="1"/>
      <c r="J130" s="1"/>
      <c r="K130" s="1"/>
      <c r="L130" s="99"/>
    </row>
    <row r="131" spans="1:12" ht="362.25" hidden="1">
      <c r="A131" s="1">
        <v>110</v>
      </c>
      <c r="B131" s="88">
        <v>110</v>
      </c>
      <c r="C131" s="25" t="s">
        <v>83</v>
      </c>
      <c r="D131" s="26" t="s">
        <v>15</v>
      </c>
      <c r="E131" s="29">
        <v>3.28</v>
      </c>
      <c r="F131" s="1"/>
      <c r="G131" s="1"/>
      <c r="H131" s="1"/>
      <c r="I131" s="1"/>
      <c r="J131" s="1"/>
      <c r="K131" s="1"/>
      <c r="L131" s="99" t="s">
        <v>532</v>
      </c>
    </row>
    <row r="132" spans="1:12" ht="330.75" hidden="1">
      <c r="A132" s="1">
        <v>111</v>
      </c>
      <c r="B132" s="88">
        <v>111</v>
      </c>
      <c r="C132" s="25" t="s">
        <v>84</v>
      </c>
      <c r="D132" s="26" t="s">
        <v>15</v>
      </c>
      <c r="E132" s="29">
        <v>2.72</v>
      </c>
      <c r="F132" s="1"/>
      <c r="G132" s="1"/>
      <c r="H132" s="1"/>
      <c r="I132" s="1"/>
      <c r="J132" s="1"/>
      <c r="K132" s="1"/>
      <c r="L132" s="99" t="s">
        <v>533</v>
      </c>
    </row>
    <row r="133" spans="1:12" ht="15.75" hidden="1">
      <c r="A133" s="1"/>
      <c r="B133" s="89"/>
      <c r="C133" s="23" t="s">
        <v>85</v>
      </c>
      <c r="D133" s="28"/>
      <c r="E133" s="28"/>
      <c r="F133" s="1"/>
      <c r="G133" s="1"/>
      <c r="H133" s="1"/>
      <c r="I133" s="1"/>
      <c r="J133" s="1"/>
      <c r="K133" s="1"/>
      <c r="L133" s="100"/>
    </row>
    <row r="134" spans="1:12" ht="255" hidden="1">
      <c r="A134" s="1">
        <v>112</v>
      </c>
      <c r="B134" s="89">
        <v>112</v>
      </c>
      <c r="C134" s="37" t="s">
        <v>86</v>
      </c>
      <c r="D134" s="28" t="s">
        <v>15</v>
      </c>
      <c r="E134" s="38">
        <v>0.79900000000000004</v>
      </c>
      <c r="F134" s="1"/>
      <c r="G134" s="1"/>
      <c r="H134" s="1"/>
      <c r="I134" s="1"/>
      <c r="J134" s="1"/>
      <c r="K134" s="1"/>
      <c r="L134" s="100" t="s">
        <v>534</v>
      </c>
    </row>
    <row r="135" spans="1:12" ht="15.75" hidden="1">
      <c r="A135" s="1"/>
      <c r="B135" s="89"/>
      <c r="C135" s="23" t="s">
        <v>87</v>
      </c>
      <c r="D135" s="28"/>
      <c r="E135" s="28"/>
      <c r="F135" s="1"/>
      <c r="G135" s="1"/>
      <c r="H135" s="1"/>
      <c r="I135" s="1"/>
      <c r="J135" s="1"/>
      <c r="K135" s="1"/>
      <c r="L135" s="100"/>
    </row>
    <row r="136" spans="1:12" ht="236.25" hidden="1">
      <c r="A136" s="1">
        <v>113</v>
      </c>
      <c r="B136" s="88">
        <v>113</v>
      </c>
      <c r="C136" s="25" t="s">
        <v>88</v>
      </c>
      <c r="D136" s="26" t="s">
        <v>15</v>
      </c>
      <c r="E136" s="29">
        <v>1.37</v>
      </c>
      <c r="F136" s="1"/>
      <c r="G136" s="1"/>
      <c r="H136" s="1"/>
      <c r="I136" s="1"/>
      <c r="J136" s="1"/>
      <c r="K136" s="1"/>
      <c r="L136" s="99" t="s">
        <v>535</v>
      </c>
    </row>
    <row r="137" spans="1:12" ht="15.75" hidden="1">
      <c r="A137" s="1"/>
      <c r="B137" s="88"/>
      <c r="C137" s="23" t="s">
        <v>89</v>
      </c>
      <c r="D137" s="26"/>
      <c r="E137" s="26"/>
      <c r="F137" s="1"/>
      <c r="G137" s="1"/>
      <c r="H137" s="1"/>
      <c r="I137" s="1"/>
      <c r="J137" s="1"/>
      <c r="K137" s="1"/>
      <c r="L137" s="99"/>
    </row>
    <row r="138" spans="1:12" ht="94.5" hidden="1">
      <c r="A138" s="1">
        <v>114</v>
      </c>
      <c r="B138" s="88">
        <v>114</v>
      </c>
      <c r="C138" s="25" t="s">
        <v>90</v>
      </c>
      <c r="D138" s="26" t="s">
        <v>15</v>
      </c>
      <c r="E138" s="26">
        <v>4.0679999999999996</v>
      </c>
      <c r="F138" s="1"/>
      <c r="G138" s="1"/>
      <c r="H138" s="1"/>
      <c r="I138" s="1"/>
      <c r="J138" s="1"/>
      <c r="K138" s="1"/>
      <c r="L138" s="99" t="s">
        <v>536</v>
      </c>
    </row>
    <row r="139" spans="1:12" ht="94.5" hidden="1">
      <c r="A139" s="1">
        <v>115</v>
      </c>
      <c r="B139" s="88">
        <v>115</v>
      </c>
      <c r="C139" s="25" t="s">
        <v>91</v>
      </c>
      <c r="D139" s="26" t="s">
        <v>15</v>
      </c>
      <c r="E139" s="39">
        <v>8.1359999999999992</v>
      </c>
      <c r="F139" s="1"/>
      <c r="G139" s="1"/>
      <c r="H139" s="1"/>
      <c r="I139" s="1"/>
      <c r="J139" s="1"/>
      <c r="K139" s="1"/>
      <c r="L139" s="99" t="s">
        <v>537</v>
      </c>
    </row>
    <row r="140" spans="1:12" ht="94.5" hidden="1">
      <c r="A140" s="1">
        <v>116</v>
      </c>
      <c r="B140" s="88">
        <v>116</v>
      </c>
      <c r="C140" s="25" t="s">
        <v>92</v>
      </c>
      <c r="D140" s="26" t="s">
        <v>15</v>
      </c>
      <c r="E140" s="39">
        <v>7.1280000000000001</v>
      </c>
      <c r="F140" s="1"/>
      <c r="G140" s="1"/>
      <c r="H140" s="1"/>
      <c r="I140" s="1"/>
      <c r="J140" s="1"/>
      <c r="K140" s="1"/>
      <c r="L140" s="99" t="s">
        <v>538</v>
      </c>
    </row>
    <row r="141" spans="1:12" ht="94.5" hidden="1">
      <c r="A141" s="1">
        <v>117</v>
      </c>
      <c r="B141" s="88">
        <v>117</v>
      </c>
      <c r="C141" s="25" t="s">
        <v>93</v>
      </c>
      <c r="D141" s="26" t="s">
        <v>15</v>
      </c>
      <c r="E141" s="39">
        <v>14.256</v>
      </c>
      <c r="F141" s="1"/>
      <c r="G141" s="1"/>
      <c r="H141" s="1"/>
      <c r="I141" s="1"/>
      <c r="J141" s="1"/>
      <c r="K141" s="1"/>
      <c r="L141" s="99" t="s">
        <v>539</v>
      </c>
    </row>
    <row r="142" spans="1:12" ht="94.5" hidden="1">
      <c r="A142" s="1">
        <v>118</v>
      </c>
      <c r="B142" s="88">
        <v>118</v>
      </c>
      <c r="C142" s="25" t="s">
        <v>94</v>
      </c>
      <c r="D142" s="26" t="s">
        <v>15</v>
      </c>
      <c r="E142" s="39">
        <v>0.17499999999999999</v>
      </c>
      <c r="F142" s="1"/>
      <c r="G142" s="1"/>
      <c r="H142" s="1"/>
      <c r="I142" s="1"/>
      <c r="J142" s="1"/>
      <c r="K142" s="1"/>
      <c r="L142" s="99" t="s">
        <v>540</v>
      </c>
    </row>
    <row r="143" spans="1:12" ht="94.5" hidden="1">
      <c r="A143" s="1">
        <v>119</v>
      </c>
      <c r="B143" s="88">
        <v>119</v>
      </c>
      <c r="C143" s="25" t="s">
        <v>95</v>
      </c>
      <c r="D143" s="26" t="s">
        <v>15</v>
      </c>
      <c r="E143" s="39">
        <v>0.11799999999999999</v>
      </c>
      <c r="F143" s="1"/>
      <c r="G143" s="1"/>
      <c r="H143" s="1"/>
      <c r="I143" s="1"/>
      <c r="J143" s="1"/>
      <c r="K143" s="1"/>
      <c r="L143" s="99" t="s">
        <v>541</v>
      </c>
    </row>
    <row r="144" spans="1:12" ht="94.5" hidden="1">
      <c r="A144" s="1">
        <v>120</v>
      </c>
      <c r="B144" s="88">
        <v>120</v>
      </c>
      <c r="C144" s="25" t="s">
        <v>96</v>
      </c>
      <c r="D144" s="26" t="s">
        <v>15</v>
      </c>
      <c r="E144" s="39">
        <v>0.307</v>
      </c>
      <c r="F144" s="1"/>
      <c r="G144" s="1"/>
      <c r="H144" s="1"/>
      <c r="I144" s="1"/>
      <c r="J144" s="1"/>
      <c r="K144" s="1"/>
      <c r="L144" s="99" t="s">
        <v>542</v>
      </c>
    </row>
    <row r="145" spans="1:12" ht="94.5" hidden="1">
      <c r="A145" s="1">
        <v>121</v>
      </c>
      <c r="B145" s="88">
        <v>121</v>
      </c>
      <c r="C145" s="25" t="s">
        <v>97</v>
      </c>
      <c r="D145" s="26" t="s">
        <v>15</v>
      </c>
      <c r="E145" s="39">
        <v>0.20699999999999999</v>
      </c>
      <c r="F145" s="1"/>
      <c r="G145" s="1"/>
      <c r="H145" s="1"/>
      <c r="I145" s="1"/>
      <c r="J145" s="1"/>
      <c r="K145" s="1"/>
      <c r="L145" s="99" t="s">
        <v>543</v>
      </c>
    </row>
    <row r="146" spans="1:12" ht="94.5" hidden="1">
      <c r="A146" s="1">
        <v>122</v>
      </c>
      <c r="B146" s="88">
        <v>122</v>
      </c>
      <c r="C146" s="25" t="s">
        <v>98</v>
      </c>
      <c r="D146" s="26" t="s">
        <v>15</v>
      </c>
      <c r="E146" s="29">
        <v>4.04</v>
      </c>
      <c r="F146" s="1"/>
      <c r="G146" s="1"/>
      <c r="H146" s="1"/>
      <c r="I146" s="1"/>
      <c r="J146" s="1"/>
      <c r="K146" s="1"/>
      <c r="L146" s="99" t="s">
        <v>544</v>
      </c>
    </row>
    <row r="147" spans="1:12" ht="94.5" hidden="1">
      <c r="A147" s="1">
        <v>123</v>
      </c>
      <c r="B147" s="88">
        <v>123</v>
      </c>
      <c r="C147" s="25" t="s">
        <v>99</v>
      </c>
      <c r="D147" s="26" t="s">
        <v>15</v>
      </c>
      <c r="E147" s="29">
        <v>0.28999999999999998</v>
      </c>
      <c r="F147" s="1"/>
      <c r="G147" s="1"/>
      <c r="H147" s="1"/>
      <c r="I147" s="1"/>
      <c r="J147" s="1"/>
      <c r="K147" s="1"/>
      <c r="L147" s="99" t="s">
        <v>545</v>
      </c>
    </row>
    <row r="148" spans="1:12" ht="94.5" hidden="1">
      <c r="A148" s="1">
        <v>124</v>
      </c>
      <c r="B148" s="88">
        <v>124</v>
      </c>
      <c r="C148" s="25" t="s">
        <v>100</v>
      </c>
      <c r="D148" s="26" t="s">
        <v>15</v>
      </c>
      <c r="E148" s="29">
        <v>1.31</v>
      </c>
      <c r="F148" s="1"/>
      <c r="G148" s="1"/>
      <c r="H148" s="1"/>
      <c r="I148" s="1"/>
      <c r="J148" s="1"/>
      <c r="K148" s="1"/>
      <c r="L148" s="99" t="s">
        <v>546</v>
      </c>
    </row>
    <row r="149" spans="1:12" ht="15.75" hidden="1">
      <c r="A149" s="1"/>
      <c r="B149" s="88"/>
      <c r="C149" s="23" t="s">
        <v>101</v>
      </c>
      <c r="D149" s="26"/>
      <c r="E149" s="26"/>
      <c r="F149" s="1"/>
      <c r="G149" s="1"/>
      <c r="H149" s="1"/>
      <c r="I149" s="1"/>
      <c r="J149" s="1"/>
      <c r="K149" s="1"/>
      <c r="L149" s="99"/>
    </row>
    <row r="150" spans="1:12" ht="15.75" hidden="1">
      <c r="A150" s="1"/>
      <c r="B150" s="88"/>
      <c r="C150" s="23" t="s">
        <v>102</v>
      </c>
      <c r="D150" s="26"/>
      <c r="E150" s="26"/>
      <c r="F150" s="1"/>
      <c r="G150" s="1"/>
      <c r="H150" s="1"/>
      <c r="I150" s="1"/>
      <c r="J150" s="1"/>
      <c r="K150" s="1"/>
      <c r="L150" s="99"/>
    </row>
    <row r="151" spans="1:12" ht="94.5" hidden="1">
      <c r="A151" s="1">
        <v>125</v>
      </c>
      <c r="B151" s="90">
        <v>125</v>
      </c>
      <c r="C151" s="25" t="s">
        <v>103</v>
      </c>
      <c r="D151" s="26" t="s">
        <v>15</v>
      </c>
      <c r="E151" s="39">
        <v>80.703000000000003</v>
      </c>
      <c r="F151" s="1"/>
      <c r="G151" s="1"/>
      <c r="H151" s="1"/>
      <c r="I151" s="1"/>
      <c r="J151" s="1"/>
      <c r="K151" s="1"/>
      <c r="L151" s="99" t="s">
        <v>547</v>
      </c>
    </row>
    <row r="152" spans="1:12" ht="78.75" hidden="1">
      <c r="A152" s="1">
        <v>126</v>
      </c>
      <c r="B152" s="90">
        <v>126</v>
      </c>
      <c r="C152" s="25" t="s">
        <v>104</v>
      </c>
      <c r="D152" s="26" t="s">
        <v>15</v>
      </c>
      <c r="E152" s="39">
        <v>0.77700000000000002</v>
      </c>
      <c r="F152" s="1"/>
      <c r="G152" s="1"/>
      <c r="H152" s="1"/>
      <c r="I152" s="1"/>
      <c r="J152" s="1"/>
      <c r="K152" s="1"/>
      <c r="L152" s="99" t="s">
        <v>548</v>
      </c>
    </row>
    <row r="153" spans="1:12" ht="94.5" hidden="1">
      <c r="A153" s="1">
        <v>127</v>
      </c>
      <c r="B153" s="90">
        <v>127</v>
      </c>
      <c r="C153" s="25" t="s">
        <v>105</v>
      </c>
      <c r="D153" s="26" t="s">
        <v>15</v>
      </c>
      <c r="E153" s="39">
        <v>1.1539999999999999</v>
      </c>
      <c r="F153" s="1"/>
      <c r="G153" s="1"/>
      <c r="H153" s="1"/>
      <c r="I153" s="1"/>
      <c r="J153" s="1"/>
      <c r="K153" s="1"/>
      <c r="L153" s="99" t="s">
        <v>549</v>
      </c>
    </row>
    <row r="154" spans="1:12" ht="236.25" hidden="1">
      <c r="A154" s="1">
        <v>128</v>
      </c>
      <c r="B154" s="90">
        <v>128</v>
      </c>
      <c r="C154" s="25" t="s">
        <v>106</v>
      </c>
      <c r="D154" s="26" t="s">
        <v>15</v>
      </c>
      <c r="E154" s="39">
        <v>2.2839999999999998</v>
      </c>
      <c r="F154" s="1"/>
      <c r="G154" s="1"/>
      <c r="H154" s="1"/>
      <c r="I154" s="1"/>
      <c r="J154" s="1"/>
      <c r="K154" s="1"/>
      <c r="L154" s="101" t="s">
        <v>550</v>
      </c>
    </row>
    <row r="155" spans="1:12" ht="63" hidden="1">
      <c r="A155" s="1">
        <v>129</v>
      </c>
      <c r="B155" s="90">
        <v>129</v>
      </c>
      <c r="C155" s="25" t="s">
        <v>107</v>
      </c>
      <c r="D155" s="26" t="s">
        <v>13</v>
      </c>
      <c r="E155" s="26">
        <v>36</v>
      </c>
      <c r="F155" s="1"/>
      <c r="G155" s="1"/>
      <c r="H155" s="1"/>
      <c r="I155" s="1"/>
      <c r="J155" s="1"/>
      <c r="K155" s="1"/>
      <c r="L155" s="99" t="s">
        <v>551</v>
      </c>
    </row>
    <row r="156" spans="1:12" ht="47.25" hidden="1">
      <c r="A156" s="1">
        <v>130</v>
      </c>
      <c r="B156" s="90">
        <v>130</v>
      </c>
      <c r="C156" s="25" t="s">
        <v>108</v>
      </c>
      <c r="D156" s="26" t="s">
        <v>8</v>
      </c>
      <c r="E156" s="29">
        <v>0.21</v>
      </c>
      <c r="F156" s="1"/>
      <c r="G156" s="1"/>
      <c r="H156" s="1"/>
      <c r="I156" s="1"/>
      <c r="J156" s="1"/>
      <c r="K156" s="1"/>
      <c r="L156" s="99" t="s">
        <v>552</v>
      </c>
    </row>
    <row r="157" spans="1:12" ht="78.75" hidden="1">
      <c r="A157" s="1">
        <v>131</v>
      </c>
      <c r="B157" s="90">
        <v>131</v>
      </c>
      <c r="C157" s="25" t="s">
        <v>109</v>
      </c>
      <c r="D157" s="26" t="s">
        <v>8</v>
      </c>
      <c r="E157" s="39">
        <v>0.25600000000000001</v>
      </c>
      <c r="F157" s="1"/>
      <c r="G157" s="1"/>
      <c r="H157" s="1"/>
      <c r="I157" s="1"/>
      <c r="J157" s="1"/>
      <c r="K157" s="1"/>
      <c r="L157" s="102" t="s">
        <v>553</v>
      </c>
    </row>
    <row r="158" spans="1:12" ht="94.5" hidden="1">
      <c r="A158" s="1">
        <v>132</v>
      </c>
      <c r="B158" s="90">
        <v>132</v>
      </c>
      <c r="C158" s="25" t="s">
        <v>110</v>
      </c>
      <c r="D158" s="26" t="s">
        <v>8</v>
      </c>
      <c r="E158" s="39">
        <v>6.4000000000000001E-2</v>
      </c>
      <c r="F158" s="1"/>
      <c r="G158" s="1"/>
      <c r="H158" s="1"/>
      <c r="I158" s="1"/>
      <c r="J158" s="1"/>
      <c r="K158" s="1"/>
      <c r="L158" s="102" t="s">
        <v>554</v>
      </c>
    </row>
    <row r="159" spans="1:12" ht="15.75" hidden="1">
      <c r="A159" s="1"/>
      <c r="B159" s="88"/>
      <c r="C159" s="23" t="s">
        <v>111</v>
      </c>
      <c r="D159" s="26"/>
      <c r="E159" s="26"/>
      <c r="F159" s="1"/>
      <c r="G159" s="1"/>
      <c r="H159" s="1"/>
      <c r="I159" s="1"/>
      <c r="J159" s="1"/>
      <c r="K159" s="1"/>
      <c r="L159" s="99"/>
    </row>
    <row r="160" spans="1:12" ht="94.5" hidden="1">
      <c r="A160" s="1">
        <v>133</v>
      </c>
      <c r="B160" s="88">
        <v>133</v>
      </c>
      <c r="C160" s="25" t="s">
        <v>112</v>
      </c>
      <c r="D160" s="26" t="s">
        <v>15</v>
      </c>
      <c r="E160" s="39">
        <v>4.968</v>
      </c>
      <c r="F160" s="1"/>
      <c r="G160" s="1"/>
      <c r="H160" s="1"/>
      <c r="I160" s="1"/>
      <c r="J160" s="1"/>
      <c r="K160" s="1"/>
      <c r="L160" s="99" t="s">
        <v>555</v>
      </c>
    </row>
    <row r="161" spans="1:12" ht="78.75" hidden="1">
      <c r="A161" s="1">
        <v>134</v>
      </c>
      <c r="B161" s="88">
        <v>134</v>
      </c>
      <c r="C161" s="25" t="s">
        <v>113</v>
      </c>
      <c r="D161" s="26" t="s">
        <v>15</v>
      </c>
      <c r="E161" s="39">
        <v>0.28799999999999998</v>
      </c>
      <c r="F161" s="1"/>
      <c r="G161" s="1"/>
      <c r="H161" s="1"/>
      <c r="I161" s="1"/>
      <c r="J161" s="1"/>
      <c r="K161" s="1"/>
      <c r="L161" s="99" t="s">
        <v>556</v>
      </c>
    </row>
    <row r="162" spans="1:12" ht="47.25" hidden="1">
      <c r="A162" s="1"/>
      <c r="B162" s="88"/>
      <c r="C162" s="23" t="s">
        <v>114</v>
      </c>
      <c r="D162" s="26"/>
      <c r="E162" s="26"/>
      <c r="F162" s="1"/>
      <c r="G162" s="1"/>
      <c r="H162" s="1"/>
      <c r="I162" s="1"/>
      <c r="J162" s="1"/>
      <c r="K162" s="1"/>
      <c r="L162" s="99"/>
    </row>
    <row r="163" spans="1:12" ht="94.5" hidden="1">
      <c r="A163" s="1">
        <v>135</v>
      </c>
      <c r="B163" s="88">
        <v>135</v>
      </c>
      <c r="C163" s="25" t="s">
        <v>115</v>
      </c>
      <c r="D163" s="26" t="s">
        <v>15</v>
      </c>
      <c r="E163" s="39">
        <v>1.399</v>
      </c>
      <c r="F163" s="1"/>
      <c r="G163" s="1"/>
      <c r="H163" s="1"/>
      <c r="I163" s="1"/>
      <c r="J163" s="1"/>
      <c r="K163" s="1"/>
      <c r="L163" s="99" t="s">
        <v>557</v>
      </c>
    </row>
    <row r="164" spans="1:12" ht="94.5" hidden="1">
      <c r="A164" s="1">
        <v>136</v>
      </c>
      <c r="B164" s="88">
        <v>136</v>
      </c>
      <c r="C164" s="25" t="s">
        <v>116</v>
      </c>
      <c r="D164" s="26" t="s">
        <v>15</v>
      </c>
      <c r="E164" s="39">
        <v>0.49299999999999999</v>
      </c>
      <c r="F164" s="1"/>
      <c r="G164" s="1"/>
      <c r="H164" s="1"/>
      <c r="I164" s="1"/>
      <c r="J164" s="1"/>
      <c r="K164" s="1"/>
      <c r="L164" s="99" t="s">
        <v>558</v>
      </c>
    </row>
    <row r="165" spans="1:12" ht="94.5" hidden="1">
      <c r="A165" s="1">
        <v>137</v>
      </c>
      <c r="B165" s="88">
        <v>137</v>
      </c>
      <c r="C165" s="25" t="s">
        <v>117</v>
      </c>
      <c r="D165" s="26" t="s">
        <v>15</v>
      </c>
      <c r="E165" s="39">
        <v>1.208</v>
      </c>
      <c r="F165" s="1"/>
      <c r="G165" s="1"/>
      <c r="H165" s="1"/>
      <c r="I165" s="1"/>
      <c r="J165" s="1"/>
      <c r="K165" s="1"/>
      <c r="L165" s="99" t="s">
        <v>559</v>
      </c>
    </row>
    <row r="166" spans="1:12" ht="94.5" hidden="1">
      <c r="A166" s="1">
        <v>138</v>
      </c>
      <c r="B166" s="88">
        <v>138</v>
      </c>
      <c r="C166" s="25" t="s">
        <v>118</v>
      </c>
      <c r="D166" s="26" t="s">
        <v>15</v>
      </c>
      <c r="E166" s="39">
        <v>0.55800000000000005</v>
      </c>
      <c r="F166" s="1"/>
      <c r="G166" s="1"/>
      <c r="H166" s="1"/>
      <c r="I166" s="1"/>
      <c r="J166" s="1"/>
      <c r="K166" s="1"/>
      <c r="L166" s="99" t="s">
        <v>560</v>
      </c>
    </row>
    <row r="167" spans="1:12" ht="78.75" hidden="1">
      <c r="A167" s="1">
        <v>139</v>
      </c>
      <c r="B167" s="88">
        <v>139</v>
      </c>
      <c r="C167" s="25" t="s">
        <v>119</v>
      </c>
      <c r="D167" s="26" t="s">
        <v>31</v>
      </c>
      <c r="E167" s="29">
        <v>21.87</v>
      </c>
      <c r="F167" s="1"/>
      <c r="G167" s="1"/>
      <c r="H167" s="1"/>
      <c r="I167" s="1"/>
      <c r="J167" s="1"/>
      <c r="K167" s="1"/>
      <c r="L167" s="99" t="s">
        <v>561</v>
      </c>
    </row>
    <row r="168" spans="1:12" ht="94.5" hidden="1">
      <c r="A168" s="1">
        <v>140</v>
      </c>
      <c r="B168" s="88">
        <v>140</v>
      </c>
      <c r="C168" s="25" t="s">
        <v>120</v>
      </c>
      <c r="D168" s="26" t="s">
        <v>15</v>
      </c>
      <c r="E168" s="39">
        <v>0.27900000000000003</v>
      </c>
      <c r="F168" s="1"/>
      <c r="G168" s="1"/>
      <c r="H168" s="1"/>
      <c r="I168" s="1"/>
      <c r="J168" s="1"/>
      <c r="K168" s="1"/>
      <c r="L168" s="99" t="s">
        <v>562</v>
      </c>
    </row>
    <row r="169" spans="1:12" ht="110.25" hidden="1">
      <c r="A169" s="1">
        <v>141</v>
      </c>
      <c r="B169" s="88">
        <v>141</v>
      </c>
      <c r="C169" s="25" t="s">
        <v>121</v>
      </c>
      <c r="D169" s="26" t="s">
        <v>15</v>
      </c>
      <c r="E169" s="39">
        <v>0.98599999999999999</v>
      </c>
      <c r="F169" s="1"/>
      <c r="G169" s="1"/>
      <c r="H169" s="1"/>
      <c r="I169" s="1"/>
      <c r="J169" s="1"/>
      <c r="K169" s="1"/>
      <c r="L169" s="99" t="s">
        <v>563</v>
      </c>
    </row>
    <row r="170" spans="1:12" ht="110.25" hidden="1">
      <c r="A170" s="1">
        <v>142</v>
      </c>
      <c r="B170" s="88">
        <v>142</v>
      </c>
      <c r="C170" s="25" t="s">
        <v>122</v>
      </c>
      <c r="D170" s="26" t="s">
        <v>15</v>
      </c>
      <c r="E170" s="39">
        <v>0.53100000000000003</v>
      </c>
      <c r="F170" s="1"/>
      <c r="G170" s="1"/>
      <c r="H170" s="1"/>
      <c r="I170" s="1"/>
      <c r="J170" s="1"/>
      <c r="K170" s="1"/>
      <c r="L170" s="99" t="s">
        <v>564</v>
      </c>
    </row>
    <row r="171" spans="1:12" ht="110.25" hidden="1">
      <c r="A171" s="1">
        <v>143</v>
      </c>
      <c r="B171" s="88">
        <v>143</v>
      </c>
      <c r="C171" s="25" t="s">
        <v>123</v>
      </c>
      <c r="D171" s="26" t="s">
        <v>15</v>
      </c>
      <c r="E171" s="39">
        <v>0.32</v>
      </c>
      <c r="F171" s="1"/>
      <c r="G171" s="1"/>
      <c r="H171" s="1"/>
      <c r="I171" s="1"/>
      <c r="J171" s="1"/>
      <c r="K171" s="1"/>
      <c r="L171" s="99" t="s">
        <v>565</v>
      </c>
    </row>
    <row r="172" spans="1:12" ht="110.25" hidden="1">
      <c r="A172" s="1">
        <v>144</v>
      </c>
      <c r="B172" s="88">
        <v>144</v>
      </c>
      <c r="C172" s="25" t="s">
        <v>124</v>
      </c>
      <c r="D172" s="26" t="s">
        <v>31</v>
      </c>
      <c r="E172" s="26">
        <v>123</v>
      </c>
      <c r="F172" s="1"/>
      <c r="G172" s="1"/>
      <c r="H172" s="1"/>
      <c r="I172" s="1"/>
      <c r="J172" s="1"/>
      <c r="K172" s="1"/>
      <c r="L172" s="99" t="s">
        <v>566</v>
      </c>
    </row>
    <row r="173" spans="1:12" ht="94.5" hidden="1">
      <c r="A173" s="1">
        <v>145</v>
      </c>
      <c r="B173" s="88">
        <v>145</v>
      </c>
      <c r="C173" s="25" t="s">
        <v>125</v>
      </c>
      <c r="D173" s="26" t="s">
        <v>15</v>
      </c>
      <c r="E173" s="39">
        <v>0.55900000000000005</v>
      </c>
      <c r="F173" s="1"/>
      <c r="G173" s="1"/>
      <c r="H173" s="1"/>
      <c r="I173" s="1"/>
      <c r="J173" s="1"/>
      <c r="K173" s="1"/>
      <c r="L173" s="99" t="s">
        <v>567</v>
      </c>
    </row>
    <row r="174" spans="1:12" ht="47.25" hidden="1">
      <c r="A174" s="1">
        <v>146</v>
      </c>
      <c r="B174" s="88">
        <v>146</v>
      </c>
      <c r="C174" s="25" t="s">
        <v>126</v>
      </c>
      <c r="D174" s="26" t="s">
        <v>15</v>
      </c>
      <c r="E174" s="39">
        <v>2.3109999999999999</v>
      </c>
      <c r="F174" s="1"/>
      <c r="G174" s="1"/>
      <c r="H174" s="1"/>
      <c r="I174" s="1"/>
      <c r="J174" s="1"/>
      <c r="K174" s="1"/>
      <c r="L174" s="99" t="s">
        <v>568</v>
      </c>
    </row>
    <row r="175" spans="1:12" ht="47.25" hidden="1">
      <c r="A175" s="1">
        <v>147</v>
      </c>
      <c r="B175" s="88">
        <v>147</v>
      </c>
      <c r="C175" s="25" t="s">
        <v>127</v>
      </c>
      <c r="D175" s="26" t="s">
        <v>31</v>
      </c>
      <c r="E175" s="29">
        <v>88.11</v>
      </c>
      <c r="F175" s="1"/>
      <c r="G175" s="1"/>
      <c r="H175" s="1"/>
      <c r="I175" s="1"/>
      <c r="J175" s="1"/>
      <c r="K175" s="1"/>
      <c r="L175" s="99" t="s">
        <v>569</v>
      </c>
    </row>
    <row r="176" spans="1:12" ht="94.5" hidden="1">
      <c r="A176" s="1">
        <v>148</v>
      </c>
      <c r="B176" s="88">
        <v>148</v>
      </c>
      <c r="C176" s="25" t="s">
        <v>128</v>
      </c>
      <c r="D176" s="26" t="s">
        <v>15</v>
      </c>
      <c r="E176" s="39">
        <v>0.68899999999999995</v>
      </c>
      <c r="F176" s="1"/>
      <c r="G176" s="1"/>
      <c r="H176" s="1"/>
      <c r="I176" s="1"/>
      <c r="J176" s="1"/>
      <c r="K176" s="1"/>
      <c r="L176" s="99" t="s">
        <v>570</v>
      </c>
    </row>
    <row r="177" spans="1:12" ht="78.75" hidden="1">
      <c r="A177" s="1">
        <v>149</v>
      </c>
      <c r="B177" s="88">
        <v>149</v>
      </c>
      <c r="C177" s="25" t="s">
        <v>129</v>
      </c>
      <c r="D177" s="26" t="s">
        <v>31</v>
      </c>
      <c r="E177" s="29">
        <v>342.11</v>
      </c>
      <c r="F177" s="1"/>
      <c r="G177" s="1"/>
      <c r="H177" s="1"/>
      <c r="I177" s="1"/>
      <c r="J177" s="1"/>
      <c r="K177" s="1"/>
      <c r="L177" s="99" t="s">
        <v>571</v>
      </c>
    </row>
    <row r="178" spans="1:12" ht="78.75" hidden="1">
      <c r="A178" s="1">
        <v>150</v>
      </c>
      <c r="B178" s="88">
        <v>150</v>
      </c>
      <c r="C178" s="25" t="s">
        <v>130</v>
      </c>
      <c r="D178" s="26" t="s">
        <v>31</v>
      </c>
      <c r="E178" s="29">
        <v>356.85</v>
      </c>
      <c r="F178" s="1"/>
      <c r="G178" s="1"/>
      <c r="H178" s="1"/>
      <c r="I178" s="1"/>
      <c r="J178" s="1"/>
      <c r="K178" s="1"/>
      <c r="L178" s="99" t="s">
        <v>572</v>
      </c>
    </row>
    <row r="179" spans="1:12" ht="94.5" hidden="1">
      <c r="A179" s="1">
        <v>151</v>
      </c>
      <c r="B179" s="88">
        <v>151</v>
      </c>
      <c r="C179" s="25" t="s">
        <v>131</v>
      </c>
      <c r="D179" s="26" t="s">
        <v>31</v>
      </c>
      <c r="E179" s="29">
        <v>205.84</v>
      </c>
      <c r="F179" s="1"/>
      <c r="G179" s="1"/>
      <c r="H179" s="1"/>
      <c r="I179" s="1"/>
      <c r="J179" s="1"/>
      <c r="K179" s="1"/>
      <c r="L179" s="99" t="s">
        <v>573</v>
      </c>
    </row>
    <row r="180" spans="1:12" ht="78.75" hidden="1">
      <c r="A180" s="1">
        <v>152</v>
      </c>
      <c r="B180" s="88">
        <v>152</v>
      </c>
      <c r="C180" s="25" t="s">
        <v>132</v>
      </c>
      <c r="D180" s="26" t="s">
        <v>31</v>
      </c>
      <c r="E180" s="29">
        <v>34.31</v>
      </c>
      <c r="F180" s="1"/>
      <c r="G180" s="1"/>
      <c r="H180" s="1"/>
      <c r="I180" s="1"/>
      <c r="J180" s="1"/>
      <c r="K180" s="1"/>
      <c r="L180" s="99" t="s">
        <v>574</v>
      </c>
    </row>
    <row r="181" spans="1:12" ht="141.75" hidden="1">
      <c r="A181" s="1">
        <v>153</v>
      </c>
      <c r="B181" s="88">
        <v>153</v>
      </c>
      <c r="C181" s="25" t="s">
        <v>133</v>
      </c>
      <c r="D181" s="26" t="s">
        <v>31</v>
      </c>
      <c r="E181" s="29">
        <v>274.02999999999997</v>
      </c>
      <c r="F181" s="1"/>
      <c r="G181" s="1"/>
      <c r="H181" s="1"/>
      <c r="I181" s="1"/>
      <c r="J181" s="1"/>
      <c r="K181" s="1"/>
      <c r="L181" s="99" t="s">
        <v>575</v>
      </c>
    </row>
    <row r="182" spans="1:12" ht="126" hidden="1">
      <c r="A182" s="1">
        <v>154</v>
      </c>
      <c r="B182" s="88">
        <v>154</v>
      </c>
      <c r="C182" s="25" t="s">
        <v>134</v>
      </c>
      <c r="D182" s="26" t="s">
        <v>31</v>
      </c>
      <c r="E182" s="29">
        <v>184.44</v>
      </c>
      <c r="F182" s="1"/>
      <c r="G182" s="1"/>
      <c r="H182" s="1"/>
      <c r="I182" s="1"/>
      <c r="J182" s="1"/>
      <c r="K182" s="1"/>
      <c r="L182" s="99" t="s">
        <v>576</v>
      </c>
    </row>
    <row r="183" spans="1:12" ht="47.25" hidden="1">
      <c r="A183" s="1"/>
      <c r="B183" s="88"/>
      <c r="C183" s="23" t="s">
        <v>135</v>
      </c>
      <c r="D183" s="26"/>
      <c r="E183" s="26"/>
      <c r="F183" s="1"/>
      <c r="G183" s="1"/>
      <c r="H183" s="1"/>
      <c r="I183" s="1"/>
      <c r="J183" s="1"/>
      <c r="K183" s="1"/>
      <c r="L183" s="99"/>
    </row>
    <row r="184" spans="1:12" ht="189" hidden="1">
      <c r="A184" s="1">
        <v>155</v>
      </c>
      <c r="B184" s="88">
        <v>155</v>
      </c>
      <c r="C184" s="25" t="s">
        <v>136</v>
      </c>
      <c r="D184" s="26" t="s">
        <v>15</v>
      </c>
      <c r="E184" s="39">
        <v>1.4450000000000001</v>
      </c>
      <c r="F184" s="1"/>
      <c r="G184" s="1"/>
      <c r="H184" s="1"/>
      <c r="I184" s="1"/>
      <c r="J184" s="1"/>
      <c r="K184" s="1"/>
      <c r="L184" s="99" t="s">
        <v>577</v>
      </c>
    </row>
    <row r="185" spans="1:12" ht="362.25" hidden="1">
      <c r="A185" s="1">
        <v>156</v>
      </c>
      <c r="B185" s="88">
        <v>156</v>
      </c>
      <c r="C185" s="25" t="s">
        <v>137</v>
      </c>
      <c r="D185" s="26" t="s">
        <v>15</v>
      </c>
      <c r="E185" s="39">
        <v>3.0880000000000001</v>
      </c>
      <c r="F185" s="1"/>
      <c r="G185" s="1"/>
      <c r="H185" s="1"/>
      <c r="I185" s="1"/>
      <c r="J185" s="1"/>
      <c r="K185" s="1"/>
      <c r="L185" s="99" t="s">
        <v>578</v>
      </c>
    </row>
    <row r="186" spans="1:12" ht="330.75" hidden="1">
      <c r="A186" s="1">
        <v>157</v>
      </c>
      <c r="B186" s="88">
        <v>157</v>
      </c>
      <c r="C186" s="25" t="s">
        <v>138</v>
      </c>
      <c r="D186" s="26" t="s">
        <v>15</v>
      </c>
      <c r="E186" s="39">
        <v>0.69599999999999995</v>
      </c>
      <c r="F186" s="1"/>
      <c r="G186" s="1"/>
      <c r="H186" s="1"/>
      <c r="I186" s="1"/>
      <c r="J186" s="1"/>
      <c r="K186" s="1"/>
      <c r="L186" s="99" t="s">
        <v>579</v>
      </c>
    </row>
    <row r="187" spans="1:12" ht="315" hidden="1">
      <c r="A187" s="1">
        <v>158</v>
      </c>
      <c r="B187" s="88">
        <v>158</v>
      </c>
      <c r="C187" s="25" t="s">
        <v>139</v>
      </c>
      <c r="D187" s="26" t="s">
        <v>15</v>
      </c>
      <c r="E187" s="39">
        <v>3.7080000000000002</v>
      </c>
      <c r="F187" s="1"/>
      <c r="G187" s="1"/>
      <c r="H187" s="1"/>
      <c r="I187" s="1"/>
      <c r="J187" s="1"/>
      <c r="K187" s="1"/>
      <c r="L187" s="99" t="s">
        <v>580</v>
      </c>
    </row>
    <row r="188" spans="1:12" ht="299.25" hidden="1">
      <c r="A188" s="1">
        <v>159</v>
      </c>
      <c r="B188" s="88">
        <v>159</v>
      </c>
      <c r="C188" s="25" t="s">
        <v>140</v>
      </c>
      <c r="D188" s="26" t="s">
        <v>15</v>
      </c>
      <c r="E188" s="39">
        <v>0.61699999999999999</v>
      </c>
      <c r="F188" s="1"/>
      <c r="G188" s="1"/>
      <c r="H188" s="1"/>
      <c r="I188" s="1"/>
      <c r="J188" s="1"/>
      <c r="K188" s="1"/>
      <c r="L188" s="99" t="s">
        <v>581</v>
      </c>
    </row>
    <row r="189" spans="1:12" ht="252" hidden="1">
      <c r="A189" s="1">
        <v>160</v>
      </c>
      <c r="B189" s="88">
        <v>160</v>
      </c>
      <c r="C189" s="25" t="s">
        <v>141</v>
      </c>
      <c r="D189" s="26" t="s">
        <v>31</v>
      </c>
      <c r="E189" s="29">
        <v>135.16999999999999</v>
      </c>
      <c r="F189" s="1"/>
      <c r="G189" s="1"/>
      <c r="H189" s="1"/>
      <c r="I189" s="1"/>
      <c r="J189" s="1"/>
      <c r="K189" s="1"/>
      <c r="L189" s="99" t="s">
        <v>582</v>
      </c>
    </row>
    <row r="190" spans="1:12" ht="204.75" hidden="1">
      <c r="A190" s="1">
        <v>161</v>
      </c>
      <c r="B190" s="88">
        <v>161</v>
      </c>
      <c r="C190" s="25" t="s">
        <v>142</v>
      </c>
      <c r="D190" s="26" t="s">
        <v>31</v>
      </c>
      <c r="E190" s="26">
        <v>136.1</v>
      </c>
      <c r="F190" s="1"/>
      <c r="G190" s="1"/>
      <c r="H190" s="1"/>
      <c r="I190" s="1"/>
      <c r="J190" s="1"/>
      <c r="K190" s="1"/>
      <c r="L190" s="99" t="s">
        <v>583</v>
      </c>
    </row>
    <row r="191" spans="1:12" ht="157.5" hidden="1">
      <c r="A191" s="1">
        <v>162</v>
      </c>
      <c r="B191" s="88">
        <v>162</v>
      </c>
      <c r="C191" s="25" t="s">
        <v>143</v>
      </c>
      <c r="D191" s="26" t="s">
        <v>31</v>
      </c>
      <c r="E191" s="29">
        <v>50.74</v>
      </c>
      <c r="F191" s="1"/>
      <c r="G191" s="1"/>
      <c r="H191" s="1"/>
      <c r="I191" s="1"/>
      <c r="J191" s="1"/>
      <c r="K191" s="1"/>
      <c r="L191" s="99" t="s">
        <v>584</v>
      </c>
    </row>
    <row r="192" spans="1:12" ht="157.5" hidden="1">
      <c r="A192" s="1">
        <v>163</v>
      </c>
      <c r="B192" s="88">
        <v>163</v>
      </c>
      <c r="C192" s="25" t="s">
        <v>144</v>
      </c>
      <c r="D192" s="26" t="s">
        <v>15</v>
      </c>
      <c r="E192" s="39">
        <v>0.95899999999999996</v>
      </c>
      <c r="F192" s="1"/>
      <c r="G192" s="1"/>
      <c r="H192" s="1"/>
      <c r="I192" s="1"/>
      <c r="J192" s="1"/>
      <c r="K192" s="1"/>
      <c r="L192" s="101" t="s">
        <v>585</v>
      </c>
    </row>
    <row r="193" spans="1:12" ht="157.5" hidden="1">
      <c r="A193" s="1">
        <v>164</v>
      </c>
      <c r="B193" s="88">
        <v>164</v>
      </c>
      <c r="C193" s="25" t="s">
        <v>145</v>
      </c>
      <c r="D193" s="26" t="s">
        <v>15</v>
      </c>
      <c r="E193" s="39">
        <v>1.484</v>
      </c>
      <c r="F193" s="1"/>
      <c r="G193" s="1"/>
      <c r="H193" s="1"/>
      <c r="I193" s="1"/>
      <c r="J193" s="1"/>
      <c r="K193" s="1"/>
      <c r="L193" s="99" t="s">
        <v>586</v>
      </c>
    </row>
    <row r="194" spans="1:12" ht="157.5" hidden="1">
      <c r="A194" s="1">
        <v>165</v>
      </c>
      <c r="B194" s="88">
        <v>165</v>
      </c>
      <c r="C194" s="25" t="s">
        <v>146</v>
      </c>
      <c r="D194" s="26" t="s">
        <v>31</v>
      </c>
      <c r="E194" s="29">
        <v>272.70999999999998</v>
      </c>
      <c r="F194" s="1"/>
      <c r="G194" s="1"/>
      <c r="H194" s="1"/>
      <c r="I194" s="1"/>
      <c r="J194" s="1"/>
      <c r="K194" s="1"/>
      <c r="L194" s="99" t="s">
        <v>587</v>
      </c>
    </row>
    <row r="195" spans="1:12" ht="94.5" hidden="1">
      <c r="A195" s="1">
        <v>166</v>
      </c>
      <c r="B195" s="88">
        <v>166</v>
      </c>
      <c r="C195" s="25" t="s">
        <v>147</v>
      </c>
      <c r="D195" s="26" t="s">
        <v>31</v>
      </c>
      <c r="E195" s="26">
        <v>141.30000000000001</v>
      </c>
      <c r="F195" s="1"/>
      <c r="G195" s="1"/>
      <c r="H195" s="1"/>
      <c r="I195" s="1"/>
      <c r="J195" s="1"/>
      <c r="K195" s="1"/>
      <c r="L195" s="99" t="s">
        <v>588</v>
      </c>
    </row>
    <row r="196" spans="1:12" ht="157.5" hidden="1">
      <c r="A196" s="1">
        <v>167</v>
      </c>
      <c r="B196" s="88">
        <v>167</v>
      </c>
      <c r="C196" s="25" t="s">
        <v>148</v>
      </c>
      <c r="D196" s="26" t="s">
        <v>31</v>
      </c>
      <c r="E196" s="29">
        <v>342.27</v>
      </c>
      <c r="F196" s="1"/>
      <c r="G196" s="1"/>
      <c r="H196" s="1"/>
      <c r="I196" s="1"/>
      <c r="J196" s="1"/>
      <c r="K196" s="1"/>
      <c r="L196" s="99" t="s">
        <v>589</v>
      </c>
    </row>
    <row r="197" spans="1:12" ht="94.5" hidden="1">
      <c r="A197" s="1">
        <v>168</v>
      </c>
      <c r="B197" s="88">
        <v>168</v>
      </c>
      <c r="C197" s="25" t="s">
        <v>149</v>
      </c>
      <c r="D197" s="26" t="s">
        <v>31</v>
      </c>
      <c r="E197" s="29">
        <v>42.72</v>
      </c>
      <c r="F197" s="1"/>
      <c r="G197" s="1"/>
      <c r="H197" s="1"/>
      <c r="I197" s="1"/>
      <c r="J197" s="1"/>
      <c r="K197" s="1"/>
      <c r="L197" s="99" t="s">
        <v>590</v>
      </c>
    </row>
    <row r="198" spans="1:12" ht="204.75" hidden="1">
      <c r="A198" s="1">
        <v>169</v>
      </c>
      <c r="B198" s="88">
        <v>169</v>
      </c>
      <c r="C198" s="25" t="s">
        <v>150</v>
      </c>
      <c r="D198" s="26" t="s">
        <v>31</v>
      </c>
      <c r="E198" s="29">
        <v>166.42</v>
      </c>
      <c r="F198" s="1"/>
      <c r="G198" s="1"/>
      <c r="H198" s="1"/>
      <c r="I198" s="1"/>
      <c r="J198" s="1"/>
      <c r="K198" s="1"/>
      <c r="L198" s="99" t="s">
        <v>591</v>
      </c>
    </row>
    <row r="199" spans="1:12" ht="204.75" hidden="1">
      <c r="A199" s="1">
        <v>170</v>
      </c>
      <c r="B199" s="88">
        <v>170</v>
      </c>
      <c r="C199" s="25" t="s">
        <v>151</v>
      </c>
      <c r="D199" s="26" t="s">
        <v>31</v>
      </c>
      <c r="E199" s="29">
        <v>83.28</v>
      </c>
      <c r="F199" s="1"/>
      <c r="G199" s="1"/>
      <c r="H199" s="1"/>
      <c r="I199" s="1"/>
      <c r="J199" s="1"/>
      <c r="K199" s="1"/>
      <c r="L199" s="99" t="s">
        <v>592</v>
      </c>
    </row>
    <row r="200" spans="1:12" ht="204.75" hidden="1">
      <c r="A200" s="1">
        <v>171</v>
      </c>
      <c r="B200" s="88">
        <v>171</v>
      </c>
      <c r="C200" s="25" t="s">
        <v>152</v>
      </c>
      <c r="D200" s="26" t="s">
        <v>31</v>
      </c>
      <c r="E200" s="29">
        <v>83.34</v>
      </c>
      <c r="F200" s="1"/>
      <c r="G200" s="1"/>
      <c r="H200" s="1"/>
      <c r="I200" s="1"/>
      <c r="J200" s="1"/>
      <c r="K200" s="1"/>
      <c r="L200" s="99" t="s">
        <v>593</v>
      </c>
    </row>
    <row r="201" spans="1:12" ht="204.75" hidden="1">
      <c r="A201" s="1">
        <v>172</v>
      </c>
      <c r="B201" s="88">
        <v>172</v>
      </c>
      <c r="C201" s="25" t="s">
        <v>153</v>
      </c>
      <c r="D201" s="26" t="s">
        <v>15</v>
      </c>
      <c r="E201" s="40">
        <v>2.3877000000000002</v>
      </c>
      <c r="F201" s="1"/>
      <c r="G201" s="1"/>
      <c r="H201" s="1"/>
      <c r="I201" s="1"/>
      <c r="J201" s="1"/>
      <c r="K201" s="1"/>
      <c r="L201" s="99" t="s">
        <v>594</v>
      </c>
    </row>
    <row r="202" spans="1:12" ht="346.5" hidden="1">
      <c r="A202" s="1">
        <v>173</v>
      </c>
      <c r="B202" s="88">
        <v>173</v>
      </c>
      <c r="C202" s="25" t="s">
        <v>154</v>
      </c>
      <c r="D202" s="26" t="s">
        <v>31</v>
      </c>
      <c r="E202" s="26">
        <v>353.8</v>
      </c>
      <c r="F202" s="1"/>
      <c r="G202" s="1"/>
      <c r="H202" s="1"/>
      <c r="I202" s="1"/>
      <c r="J202" s="1"/>
      <c r="K202" s="1"/>
      <c r="L202" s="99" t="s">
        <v>595</v>
      </c>
    </row>
    <row r="203" spans="1:12" ht="267.75" hidden="1">
      <c r="A203" s="1">
        <v>174</v>
      </c>
      <c r="B203" s="88">
        <v>174</v>
      </c>
      <c r="C203" s="25" t="s">
        <v>155</v>
      </c>
      <c r="D203" s="26" t="s">
        <v>31</v>
      </c>
      <c r="E203" s="29">
        <v>184.44</v>
      </c>
      <c r="F203" s="1"/>
      <c r="G203" s="1"/>
      <c r="H203" s="1"/>
      <c r="I203" s="1"/>
      <c r="J203" s="1"/>
      <c r="K203" s="1"/>
      <c r="L203" s="99" t="s">
        <v>596</v>
      </c>
    </row>
    <row r="204" spans="1:12" ht="252" hidden="1">
      <c r="A204" s="1">
        <v>175</v>
      </c>
      <c r="B204" s="88">
        <v>175</v>
      </c>
      <c r="C204" s="25" t="s">
        <v>156</v>
      </c>
      <c r="D204" s="26" t="s">
        <v>31</v>
      </c>
      <c r="E204" s="26">
        <v>205.8</v>
      </c>
      <c r="F204" s="1"/>
      <c r="G204" s="1"/>
      <c r="H204" s="1"/>
      <c r="I204" s="1"/>
      <c r="J204" s="1"/>
      <c r="K204" s="1"/>
      <c r="L204" s="99" t="s">
        <v>597</v>
      </c>
    </row>
    <row r="205" spans="1:12" ht="78.75" hidden="1">
      <c r="A205" s="1">
        <v>176</v>
      </c>
      <c r="B205" s="88">
        <v>176</v>
      </c>
      <c r="C205" s="25" t="s">
        <v>157</v>
      </c>
      <c r="D205" s="26" t="s">
        <v>31</v>
      </c>
      <c r="E205" s="26">
        <v>34</v>
      </c>
      <c r="F205" s="1"/>
      <c r="G205" s="1"/>
      <c r="H205" s="1"/>
      <c r="I205" s="1"/>
      <c r="J205" s="1"/>
      <c r="K205" s="1"/>
      <c r="L205" s="101" t="s">
        <v>598</v>
      </c>
    </row>
    <row r="206" spans="1:12" ht="78.75" hidden="1">
      <c r="A206" s="1">
        <v>177</v>
      </c>
      <c r="B206" s="88">
        <v>177</v>
      </c>
      <c r="C206" s="25" t="s">
        <v>158</v>
      </c>
      <c r="D206" s="26" t="s">
        <v>31</v>
      </c>
      <c r="E206" s="26">
        <v>34.299999999999997</v>
      </c>
      <c r="F206" s="1"/>
      <c r="G206" s="1"/>
      <c r="H206" s="1"/>
      <c r="I206" s="1"/>
      <c r="J206" s="1"/>
      <c r="K206" s="1"/>
      <c r="L206" s="101" t="s">
        <v>599</v>
      </c>
    </row>
    <row r="207" spans="1:12" ht="283.5" hidden="1">
      <c r="A207" s="1">
        <v>178</v>
      </c>
      <c r="B207" s="88">
        <v>178</v>
      </c>
      <c r="C207" s="25" t="s">
        <v>159</v>
      </c>
      <c r="D207" s="26" t="s">
        <v>15</v>
      </c>
      <c r="E207" s="39">
        <v>1.276</v>
      </c>
      <c r="F207" s="1"/>
      <c r="G207" s="1"/>
      <c r="H207" s="1"/>
      <c r="I207" s="1"/>
      <c r="J207" s="1"/>
      <c r="K207" s="1"/>
      <c r="L207" s="101" t="s">
        <v>600</v>
      </c>
    </row>
    <row r="208" spans="1:12" ht="299.25" hidden="1">
      <c r="A208" s="1">
        <v>179</v>
      </c>
      <c r="B208" s="88">
        <v>179</v>
      </c>
      <c r="C208" s="25" t="s">
        <v>160</v>
      </c>
      <c r="D208" s="26" t="s">
        <v>15</v>
      </c>
      <c r="E208" s="39">
        <v>2.5659999999999998</v>
      </c>
      <c r="F208" s="1"/>
      <c r="G208" s="1"/>
      <c r="H208" s="1"/>
      <c r="I208" s="1"/>
      <c r="J208" s="1"/>
      <c r="K208" s="1"/>
      <c r="L208" s="99" t="s">
        <v>601</v>
      </c>
    </row>
    <row r="209" spans="1:12" ht="378" hidden="1">
      <c r="A209" s="1">
        <v>180</v>
      </c>
      <c r="B209" s="88">
        <v>180</v>
      </c>
      <c r="C209" s="25" t="s">
        <v>161</v>
      </c>
      <c r="D209" s="26" t="s">
        <v>31</v>
      </c>
      <c r="E209" s="29">
        <v>130.91</v>
      </c>
      <c r="F209" s="1"/>
      <c r="G209" s="1"/>
      <c r="H209" s="1"/>
      <c r="I209" s="1"/>
      <c r="J209" s="1"/>
      <c r="K209" s="1"/>
      <c r="L209" s="99" t="s">
        <v>602</v>
      </c>
    </row>
    <row r="210" spans="1:12" ht="47.25" hidden="1">
      <c r="A210" s="1"/>
      <c r="B210" s="91"/>
      <c r="C210" s="23" t="s">
        <v>162</v>
      </c>
      <c r="D210" s="26"/>
      <c r="E210" s="29"/>
      <c r="F210" s="1"/>
      <c r="G210" s="1"/>
      <c r="H210" s="1"/>
      <c r="I210" s="1"/>
      <c r="J210" s="1"/>
      <c r="K210" s="1"/>
      <c r="L210" s="101"/>
    </row>
    <row r="211" spans="1:12" ht="63" hidden="1">
      <c r="A211" s="1">
        <v>181</v>
      </c>
      <c r="B211" s="88">
        <v>181</v>
      </c>
      <c r="C211" s="25" t="s">
        <v>163</v>
      </c>
      <c r="D211" s="26" t="s">
        <v>9</v>
      </c>
      <c r="E211" s="26">
        <v>9354</v>
      </c>
      <c r="F211" s="1"/>
      <c r="G211" s="1"/>
      <c r="H211" s="1"/>
      <c r="I211" s="1"/>
      <c r="J211" s="1"/>
      <c r="K211" s="1"/>
      <c r="L211" s="101"/>
    </row>
    <row r="212" spans="1:12" ht="47.25" hidden="1">
      <c r="A212" s="1">
        <v>182</v>
      </c>
      <c r="B212" s="88">
        <v>182</v>
      </c>
      <c r="C212" s="25" t="s">
        <v>164</v>
      </c>
      <c r="D212" s="26" t="s">
        <v>9</v>
      </c>
      <c r="E212" s="26">
        <v>9354</v>
      </c>
      <c r="F212" s="1"/>
      <c r="G212" s="1"/>
      <c r="H212" s="1"/>
      <c r="I212" s="1"/>
      <c r="J212" s="1"/>
      <c r="K212" s="1"/>
      <c r="L212" s="101" t="s">
        <v>603</v>
      </c>
    </row>
    <row r="213" spans="1:12" ht="63" hidden="1">
      <c r="A213" s="1">
        <v>183</v>
      </c>
      <c r="B213" s="88">
        <v>183</v>
      </c>
      <c r="C213" s="25" t="s">
        <v>165</v>
      </c>
      <c r="D213" s="26" t="s">
        <v>9</v>
      </c>
      <c r="E213" s="26">
        <v>9354</v>
      </c>
      <c r="F213" s="1"/>
      <c r="G213" s="1"/>
      <c r="H213" s="1"/>
      <c r="I213" s="1"/>
      <c r="J213" s="1"/>
      <c r="K213" s="1"/>
      <c r="L213" s="101" t="s">
        <v>604</v>
      </c>
    </row>
    <row r="214" spans="1:12" ht="63" hidden="1">
      <c r="A214" s="1">
        <v>184</v>
      </c>
      <c r="B214" s="88">
        <v>184</v>
      </c>
      <c r="C214" s="25" t="s">
        <v>166</v>
      </c>
      <c r="D214" s="26" t="s">
        <v>9</v>
      </c>
      <c r="E214" s="26">
        <v>9354</v>
      </c>
      <c r="F214" s="1"/>
      <c r="G214" s="1"/>
      <c r="H214" s="1"/>
      <c r="I214" s="1"/>
      <c r="J214" s="1"/>
      <c r="K214" s="1"/>
      <c r="L214" s="101" t="s">
        <v>605</v>
      </c>
    </row>
    <row r="215" spans="1:12" ht="47.25" hidden="1">
      <c r="A215" s="1">
        <v>185</v>
      </c>
      <c r="B215" s="88">
        <v>185</v>
      </c>
      <c r="C215" s="25" t="s">
        <v>167</v>
      </c>
      <c r="D215" s="26" t="s">
        <v>9</v>
      </c>
      <c r="E215" s="26">
        <v>9354</v>
      </c>
      <c r="F215" s="1"/>
      <c r="G215" s="1"/>
      <c r="H215" s="1"/>
      <c r="I215" s="1"/>
      <c r="J215" s="1"/>
      <c r="K215" s="1"/>
      <c r="L215" s="101" t="s">
        <v>606</v>
      </c>
    </row>
    <row r="216" spans="1:12" ht="63" hidden="1">
      <c r="A216" s="1">
        <v>186</v>
      </c>
      <c r="B216" s="88">
        <v>186</v>
      </c>
      <c r="C216" s="25" t="s">
        <v>168</v>
      </c>
      <c r="D216" s="26" t="s">
        <v>9</v>
      </c>
      <c r="E216" s="26">
        <v>3842</v>
      </c>
      <c r="F216" s="1"/>
      <c r="G216" s="1"/>
      <c r="H216" s="1"/>
      <c r="I216" s="1"/>
      <c r="J216" s="1"/>
      <c r="K216" s="1"/>
      <c r="L216" s="101" t="s">
        <v>604</v>
      </c>
    </row>
    <row r="217" spans="1:12" ht="63" hidden="1">
      <c r="A217" s="1">
        <v>187</v>
      </c>
      <c r="B217" s="88">
        <v>187</v>
      </c>
      <c r="C217" s="25" t="s">
        <v>169</v>
      </c>
      <c r="D217" s="26" t="s">
        <v>9</v>
      </c>
      <c r="E217" s="26">
        <v>3842</v>
      </c>
      <c r="F217" s="1"/>
      <c r="G217" s="1"/>
      <c r="H217" s="1"/>
      <c r="I217" s="1"/>
      <c r="J217" s="1"/>
      <c r="K217" s="1"/>
      <c r="L217" s="101" t="s">
        <v>607</v>
      </c>
    </row>
    <row r="218" spans="1:12" ht="63" hidden="1">
      <c r="A218" s="1">
        <v>188</v>
      </c>
      <c r="B218" s="88">
        <v>188</v>
      </c>
      <c r="C218" s="25" t="s">
        <v>170</v>
      </c>
      <c r="D218" s="26" t="s">
        <v>9</v>
      </c>
      <c r="E218" s="26">
        <v>3842</v>
      </c>
      <c r="F218" s="1"/>
      <c r="G218" s="1"/>
      <c r="H218" s="1"/>
      <c r="I218" s="1"/>
      <c r="J218" s="1"/>
      <c r="K218" s="1"/>
      <c r="L218" s="101" t="s">
        <v>606</v>
      </c>
    </row>
    <row r="219" spans="1:12" ht="31.5" hidden="1">
      <c r="A219" s="1"/>
      <c r="B219" s="91"/>
      <c r="C219" s="23" t="s">
        <v>171</v>
      </c>
      <c r="D219" s="26"/>
      <c r="E219" s="26"/>
      <c r="F219" s="1"/>
      <c r="G219" s="1"/>
      <c r="H219" s="1"/>
      <c r="I219" s="1"/>
      <c r="J219" s="1"/>
      <c r="K219" s="1"/>
      <c r="L219" s="101"/>
    </row>
    <row r="220" spans="1:12" ht="78.75" hidden="1">
      <c r="A220" s="1">
        <v>189</v>
      </c>
      <c r="B220" s="88">
        <v>189</v>
      </c>
      <c r="C220" s="25" t="s">
        <v>172</v>
      </c>
      <c r="D220" s="26" t="s">
        <v>28</v>
      </c>
      <c r="E220" s="26">
        <v>5.7</v>
      </c>
      <c r="F220" s="1"/>
      <c r="G220" s="1"/>
      <c r="H220" s="1"/>
      <c r="I220" s="1"/>
      <c r="J220" s="1"/>
      <c r="K220" s="1"/>
      <c r="L220" s="99" t="s">
        <v>608</v>
      </c>
    </row>
    <row r="221" spans="1:12" ht="15.75" hidden="1">
      <c r="A221" s="1">
        <v>190</v>
      </c>
      <c r="B221" s="88">
        <v>190</v>
      </c>
      <c r="C221" s="25" t="s">
        <v>173</v>
      </c>
      <c r="D221" s="26" t="s">
        <v>28</v>
      </c>
      <c r="E221" s="41">
        <v>5</v>
      </c>
      <c r="F221" s="1"/>
      <c r="G221" s="1"/>
      <c r="H221" s="1"/>
      <c r="I221" s="1"/>
      <c r="J221" s="1"/>
      <c r="K221" s="1"/>
      <c r="L221" s="99"/>
    </row>
    <row r="222" spans="1:12" ht="31.5" hidden="1">
      <c r="A222" s="1">
        <v>191</v>
      </c>
      <c r="B222" s="88">
        <v>191</v>
      </c>
      <c r="C222" s="25" t="s">
        <v>174</v>
      </c>
      <c r="D222" s="26" t="s">
        <v>13</v>
      </c>
      <c r="E222" s="41">
        <v>60</v>
      </c>
      <c r="F222" s="1"/>
      <c r="G222" s="1"/>
      <c r="H222" s="1"/>
      <c r="I222" s="1"/>
      <c r="J222" s="1"/>
      <c r="K222" s="1"/>
      <c r="L222" s="101"/>
    </row>
    <row r="223" spans="1:12" ht="204.75" hidden="1">
      <c r="A223" s="1">
        <v>192</v>
      </c>
      <c r="B223" s="88">
        <v>192</v>
      </c>
      <c r="C223" s="25" t="s">
        <v>175</v>
      </c>
      <c r="D223" s="26" t="s">
        <v>13</v>
      </c>
      <c r="E223" s="41">
        <v>45</v>
      </c>
      <c r="F223" s="1"/>
      <c r="G223" s="1"/>
      <c r="H223" s="1"/>
      <c r="I223" s="1"/>
      <c r="J223" s="1"/>
      <c r="K223" s="1"/>
      <c r="L223" s="101" t="s">
        <v>609</v>
      </c>
    </row>
    <row r="224" spans="1:12" ht="409.5" hidden="1">
      <c r="A224" s="1">
        <v>193</v>
      </c>
      <c r="B224" s="88">
        <v>193</v>
      </c>
      <c r="C224" s="25" t="s">
        <v>176</v>
      </c>
      <c r="D224" s="26" t="s">
        <v>15</v>
      </c>
      <c r="E224" s="39">
        <v>1.2929999999999999</v>
      </c>
      <c r="F224" s="1"/>
      <c r="G224" s="1"/>
      <c r="H224" s="1"/>
      <c r="I224" s="1"/>
      <c r="J224" s="1"/>
      <c r="K224" s="1"/>
      <c r="L224" s="99" t="s">
        <v>610</v>
      </c>
    </row>
    <row r="225" spans="1:12" ht="31.5" hidden="1">
      <c r="A225" s="1"/>
      <c r="B225" s="88"/>
      <c r="C225" s="23" t="s">
        <v>177</v>
      </c>
      <c r="D225" s="26"/>
      <c r="E225" s="26"/>
      <c r="F225" s="1"/>
      <c r="G225" s="1"/>
      <c r="H225" s="1"/>
      <c r="I225" s="1"/>
      <c r="J225" s="1"/>
      <c r="K225" s="1"/>
      <c r="L225" s="101"/>
    </row>
    <row r="226" spans="1:12" ht="47.25" hidden="1">
      <c r="A226" s="1">
        <v>194</v>
      </c>
      <c r="B226" s="88">
        <v>194</v>
      </c>
      <c r="C226" s="25" t="s">
        <v>178</v>
      </c>
      <c r="D226" s="42" t="s">
        <v>31</v>
      </c>
      <c r="E226" s="42">
        <v>4.24</v>
      </c>
      <c r="F226" s="1"/>
      <c r="G226" s="1"/>
      <c r="H226" s="1"/>
      <c r="I226" s="1"/>
      <c r="J226" s="1"/>
      <c r="K226" s="1"/>
      <c r="L226" s="101" t="s">
        <v>611</v>
      </c>
    </row>
    <row r="227" spans="1:12" ht="63" hidden="1">
      <c r="A227" s="1">
        <v>195</v>
      </c>
      <c r="B227" s="88">
        <v>195</v>
      </c>
      <c r="C227" s="25" t="s">
        <v>179</v>
      </c>
      <c r="D227" s="42" t="s">
        <v>31</v>
      </c>
      <c r="E227" s="42">
        <v>13.65</v>
      </c>
      <c r="F227" s="1"/>
      <c r="G227" s="1"/>
      <c r="H227" s="1"/>
      <c r="I227" s="1"/>
      <c r="J227" s="1"/>
      <c r="K227" s="1"/>
      <c r="L227" s="101" t="s">
        <v>612</v>
      </c>
    </row>
    <row r="228" spans="1:12" ht="31.5" hidden="1">
      <c r="A228" s="1">
        <v>196</v>
      </c>
      <c r="B228" s="88">
        <v>196</v>
      </c>
      <c r="C228" s="25" t="s">
        <v>180</v>
      </c>
      <c r="D228" s="42" t="s">
        <v>9</v>
      </c>
      <c r="E228" s="42">
        <v>1.18</v>
      </c>
      <c r="F228" s="1"/>
      <c r="G228" s="1"/>
      <c r="H228" s="1"/>
      <c r="I228" s="1"/>
      <c r="J228" s="1"/>
      <c r="K228" s="1"/>
      <c r="L228" s="101" t="s">
        <v>613</v>
      </c>
    </row>
    <row r="229" spans="1:12" ht="31.5" hidden="1">
      <c r="A229" s="1">
        <v>197</v>
      </c>
      <c r="B229" s="88">
        <v>197</v>
      </c>
      <c r="C229" s="25" t="s">
        <v>180</v>
      </c>
      <c r="D229" s="42" t="s">
        <v>9</v>
      </c>
      <c r="E229" s="42">
        <v>0.54</v>
      </c>
      <c r="F229" s="1"/>
      <c r="G229" s="1"/>
      <c r="H229" s="1"/>
      <c r="I229" s="1"/>
      <c r="J229" s="1"/>
      <c r="K229" s="1"/>
      <c r="L229" s="101" t="s">
        <v>614</v>
      </c>
    </row>
    <row r="230" spans="1:12" ht="31.5" hidden="1">
      <c r="A230" s="1"/>
      <c r="B230" s="92"/>
      <c r="C230" s="43" t="s">
        <v>181</v>
      </c>
      <c r="D230" s="44"/>
      <c r="E230" s="44"/>
      <c r="F230" s="1"/>
      <c r="G230" s="1"/>
      <c r="H230" s="1"/>
      <c r="I230" s="1"/>
      <c r="J230" s="1"/>
      <c r="K230" s="1"/>
      <c r="L230" s="103"/>
    </row>
    <row r="231" spans="1:12" ht="236.25" hidden="1">
      <c r="A231" s="1">
        <v>198</v>
      </c>
      <c r="B231" s="88">
        <v>198</v>
      </c>
      <c r="C231" s="25" t="s">
        <v>182</v>
      </c>
      <c r="D231" s="42" t="s">
        <v>31</v>
      </c>
      <c r="E231" s="29">
        <v>30.17</v>
      </c>
      <c r="F231" s="1"/>
      <c r="G231" s="1"/>
      <c r="H231" s="1"/>
      <c r="I231" s="1"/>
      <c r="J231" s="1"/>
      <c r="K231" s="1"/>
      <c r="L231" s="99" t="s">
        <v>615</v>
      </c>
    </row>
    <row r="232" spans="1:12" ht="94.5" hidden="1">
      <c r="A232" s="1">
        <v>199</v>
      </c>
      <c r="B232" s="88">
        <v>199</v>
      </c>
      <c r="C232" s="25" t="s">
        <v>183</v>
      </c>
      <c r="D232" s="26" t="s">
        <v>9</v>
      </c>
      <c r="E232" s="29">
        <v>4.12</v>
      </c>
      <c r="F232" s="1"/>
      <c r="G232" s="1"/>
      <c r="H232" s="1"/>
      <c r="I232" s="1"/>
      <c r="J232" s="1"/>
      <c r="K232" s="1"/>
      <c r="L232" s="101" t="s">
        <v>616</v>
      </c>
    </row>
    <row r="233" spans="1:12" ht="94.5" hidden="1">
      <c r="A233" s="1">
        <v>200</v>
      </c>
      <c r="B233" s="88">
        <v>200</v>
      </c>
      <c r="C233" s="25" t="s">
        <v>184</v>
      </c>
      <c r="D233" s="42" t="s">
        <v>31</v>
      </c>
      <c r="E233" s="29">
        <v>8.83</v>
      </c>
      <c r="F233" s="1"/>
      <c r="G233" s="1"/>
      <c r="H233" s="1"/>
      <c r="I233" s="1"/>
      <c r="J233" s="1"/>
      <c r="K233" s="1"/>
      <c r="L233" s="101" t="s">
        <v>617</v>
      </c>
    </row>
    <row r="234" spans="1:12" ht="94.5" hidden="1">
      <c r="A234" s="1">
        <v>201</v>
      </c>
      <c r="B234" s="88">
        <v>201</v>
      </c>
      <c r="C234" s="25" t="s">
        <v>183</v>
      </c>
      <c r="D234" s="26" t="s">
        <v>9</v>
      </c>
      <c r="E234" s="29">
        <v>0.84</v>
      </c>
      <c r="F234" s="1"/>
      <c r="G234" s="1"/>
      <c r="H234" s="1"/>
      <c r="I234" s="1"/>
      <c r="J234" s="1"/>
      <c r="K234" s="1"/>
      <c r="L234" s="101" t="s">
        <v>616</v>
      </c>
    </row>
    <row r="235" spans="1:12" ht="15.75" hidden="1">
      <c r="A235" s="1"/>
      <c r="B235" s="88"/>
      <c r="C235" s="23" t="s">
        <v>185</v>
      </c>
      <c r="D235" s="26"/>
      <c r="E235" s="26"/>
      <c r="F235" s="1"/>
      <c r="G235" s="1"/>
      <c r="H235" s="1"/>
      <c r="I235" s="1"/>
      <c r="J235" s="1"/>
      <c r="K235" s="1"/>
      <c r="L235" s="101"/>
    </row>
    <row r="236" spans="1:12" ht="315" hidden="1">
      <c r="A236" s="1">
        <v>202</v>
      </c>
      <c r="B236" s="88">
        <v>202</v>
      </c>
      <c r="C236" s="45" t="s">
        <v>186</v>
      </c>
      <c r="D236" s="26" t="s">
        <v>15</v>
      </c>
      <c r="E236" s="29">
        <v>11.45</v>
      </c>
      <c r="F236" s="1"/>
      <c r="G236" s="1"/>
      <c r="H236" s="1"/>
      <c r="I236" s="1"/>
      <c r="J236" s="1"/>
      <c r="K236" s="1"/>
      <c r="L236" s="101" t="s">
        <v>618</v>
      </c>
    </row>
    <row r="237" spans="1:12" ht="63" hidden="1">
      <c r="A237" s="1">
        <v>203</v>
      </c>
      <c r="B237" s="88">
        <v>203</v>
      </c>
      <c r="C237" s="45" t="s">
        <v>187</v>
      </c>
      <c r="D237" s="26" t="s">
        <v>9</v>
      </c>
      <c r="E237" s="29">
        <v>1278.42</v>
      </c>
      <c r="F237" s="1"/>
      <c r="G237" s="1"/>
      <c r="H237" s="1"/>
      <c r="I237" s="1"/>
      <c r="J237" s="1"/>
      <c r="K237" s="1"/>
      <c r="L237" s="101" t="s">
        <v>619</v>
      </c>
    </row>
    <row r="238" spans="1:12" ht="252" hidden="1">
      <c r="A238" s="1">
        <v>204</v>
      </c>
      <c r="B238" s="88">
        <v>204</v>
      </c>
      <c r="C238" s="45" t="s">
        <v>188</v>
      </c>
      <c r="D238" s="26" t="s">
        <v>9</v>
      </c>
      <c r="E238" s="39">
        <v>1037.088</v>
      </c>
      <c r="F238" s="1"/>
      <c r="G238" s="1"/>
      <c r="H238" s="1"/>
      <c r="I238" s="1"/>
      <c r="J238" s="1"/>
      <c r="K238" s="1"/>
      <c r="L238" s="101" t="s">
        <v>620</v>
      </c>
    </row>
    <row r="239" spans="1:12" ht="110.25" hidden="1">
      <c r="A239" s="1">
        <v>205</v>
      </c>
      <c r="B239" s="88">
        <v>205</v>
      </c>
      <c r="C239" s="45" t="s">
        <v>189</v>
      </c>
      <c r="D239" s="26" t="s">
        <v>9</v>
      </c>
      <c r="E239" s="26">
        <v>19.2</v>
      </c>
      <c r="F239" s="1"/>
      <c r="G239" s="1"/>
      <c r="H239" s="1"/>
      <c r="I239" s="1"/>
      <c r="J239" s="1"/>
      <c r="K239" s="1"/>
      <c r="L239" s="101" t="s">
        <v>621</v>
      </c>
    </row>
    <row r="240" spans="1:12" ht="31.5" hidden="1">
      <c r="A240" s="1"/>
      <c r="B240" s="93"/>
      <c r="C240" s="23" t="s">
        <v>190</v>
      </c>
      <c r="D240" s="26"/>
      <c r="E240" s="26"/>
      <c r="F240" s="1"/>
      <c r="G240" s="1"/>
      <c r="H240" s="1"/>
      <c r="I240" s="1"/>
      <c r="J240" s="1"/>
      <c r="K240" s="1"/>
      <c r="L240" s="104"/>
    </row>
    <row r="241" spans="1:12" ht="409.5" hidden="1">
      <c r="A241" s="1">
        <v>206</v>
      </c>
      <c r="B241" s="88">
        <v>206</v>
      </c>
      <c r="C241" s="45" t="s">
        <v>191</v>
      </c>
      <c r="D241" s="26" t="s">
        <v>31</v>
      </c>
      <c r="E241" s="26">
        <v>1003.9</v>
      </c>
      <c r="F241" s="1"/>
      <c r="G241" s="1"/>
      <c r="H241" s="1"/>
      <c r="I241" s="1"/>
      <c r="J241" s="1"/>
      <c r="K241" s="1"/>
      <c r="L241" s="104" t="s">
        <v>622</v>
      </c>
    </row>
    <row r="242" spans="1:12" ht="94.5" hidden="1">
      <c r="A242" s="1"/>
      <c r="B242" s="88"/>
      <c r="C242" s="23" t="s">
        <v>192</v>
      </c>
      <c r="D242" s="26"/>
      <c r="E242" s="46"/>
      <c r="F242" s="1"/>
      <c r="G242" s="1"/>
      <c r="H242" s="1"/>
      <c r="I242" s="1"/>
      <c r="J242" s="1"/>
      <c r="K242" s="1"/>
      <c r="L242" s="104" t="s">
        <v>623</v>
      </c>
    </row>
    <row r="243" spans="1:12" ht="252" hidden="1">
      <c r="A243" s="1">
        <v>207</v>
      </c>
      <c r="B243" s="88">
        <v>207</v>
      </c>
      <c r="C243" s="45" t="s">
        <v>193</v>
      </c>
      <c r="D243" s="44" t="s">
        <v>15</v>
      </c>
      <c r="E243" s="47" t="s">
        <v>194</v>
      </c>
      <c r="F243" s="1"/>
      <c r="G243" s="1"/>
      <c r="H243" s="1"/>
      <c r="I243" s="1"/>
      <c r="J243" s="1"/>
      <c r="K243" s="1"/>
      <c r="L243" s="104" t="s">
        <v>624</v>
      </c>
    </row>
    <row r="244" spans="1:12" ht="78.75" hidden="1">
      <c r="A244" s="1">
        <v>208</v>
      </c>
      <c r="B244" s="88">
        <v>208</v>
      </c>
      <c r="C244" s="45" t="s">
        <v>195</v>
      </c>
      <c r="D244" s="26" t="s">
        <v>9</v>
      </c>
      <c r="E244" s="29">
        <v>9577.7999999999993</v>
      </c>
      <c r="F244" s="1"/>
      <c r="G244" s="1"/>
      <c r="H244" s="1"/>
      <c r="I244" s="1"/>
      <c r="J244" s="1"/>
      <c r="K244" s="1"/>
      <c r="L244" s="105" t="s">
        <v>625</v>
      </c>
    </row>
    <row r="245" spans="1:12" ht="283.5" hidden="1">
      <c r="A245" s="1">
        <v>209</v>
      </c>
      <c r="B245" s="88">
        <v>209</v>
      </c>
      <c r="C245" s="48" t="s">
        <v>196</v>
      </c>
      <c r="D245" s="14" t="s">
        <v>9</v>
      </c>
      <c r="E245" s="13">
        <v>9577.7999999999993</v>
      </c>
      <c r="F245" s="1"/>
      <c r="G245" s="1"/>
      <c r="H245" s="1"/>
      <c r="I245" s="1"/>
      <c r="J245" s="1"/>
      <c r="K245" s="1"/>
      <c r="L245" s="106" t="s">
        <v>626</v>
      </c>
    </row>
    <row r="246" spans="1:12" ht="31.5" hidden="1">
      <c r="A246" s="1">
        <v>210</v>
      </c>
      <c r="B246" s="88">
        <v>210</v>
      </c>
      <c r="C246" s="48" t="s">
        <v>197</v>
      </c>
      <c r="D246" s="14" t="s">
        <v>13</v>
      </c>
      <c r="E246" s="14">
        <f>9577.8*5</f>
        <v>47889</v>
      </c>
      <c r="F246" s="1"/>
      <c r="G246" s="1"/>
      <c r="H246" s="1"/>
      <c r="I246" s="1"/>
      <c r="J246" s="1"/>
      <c r="K246" s="1"/>
      <c r="L246" s="106" t="s">
        <v>627</v>
      </c>
    </row>
    <row r="247" spans="1:12" ht="94.5" hidden="1">
      <c r="A247" s="1">
        <v>211</v>
      </c>
      <c r="B247" s="88">
        <v>211</v>
      </c>
      <c r="C247" s="45" t="s">
        <v>198</v>
      </c>
      <c r="D247" s="26" t="s">
        <v>9</v>
      </c>
      <c r="E247" s="29">
        <v>9577.7999999999993</v>
      </c>
      <c r="F247" s="1"/>
      <c r="G247" s="1"/>
      <c r="H247" s="1"/>
      <c r="I247" s="1"/>
      <c r="J247" s="1"/>
      <c r="K247" s="1"/>
      <c r="L247" s="105" t="s">
        <v>628</v>
      </c>
    </row>
    <row r="248" spans="1:12" ht="15.75" hidden="1">
      <c r="A248" s="1">
        <v>212</v>
      </c>
      <c r="B248" s="88">
        <v>212</v>
      </c>
      <c r="C248" s="45" t="s">
        <v>199</v>
      </c>
      <c r="D248" s="26" t="s">
        <v>13</v>
      </c>
      <c r="E248" s="26">
        <v>3</v>
      </c>
      <c r="F248" s="1"/>
      <c r="G248" s="1"/>
      <c r="H248" s="1"/>
      <c r="I248" s="1"/>
      <c r="J248" s="1"/>
      <c r="K248" s="1"/>
      <c r="L248" s="104"/>
    </row>
    <row r="249" spans="1:12" ht="31.5" hidden="1">
      <c r="A249" s="1">
        <v>213</v>
      </c>
      <c r="B249" s="88">
        <v>213</v>
      </c>
      <c r="C249" s="45" t="s">
        <v>200</v>
      </c>
      <c r="D249" s="26" t="s">
        <v>13</v>
      </c>
      <c r="E249" s="26">
        <v>1</v>
      </c>
      <c r="F249" s="1"/>
      <c r="G249" s="1"/>
      <c r="H249" s="1"/>
      <c r="I249" s="1"/>
      <c r="J249" s="1"/>
      <c r="K249" s="1"/>
      <c r="L249" s="104"/>
    </row>
    <row r="250" spans="1:12" ht="31.5" hidden="1">
      <c r="A250" s="1">
        <v>214</v>
      </c>
      <c r="B250" s="88">
        <v>214</v>
      </c>
      <c r="C250" s="45" t="s">
        <v>201</v>
      </c>
      <c r="D250" s="26" t="s">
        <v>13</v>
      </c>
      <c r="E250" s="26">
        <v>1</v>
      </c>
      <c r="F250" s="1"/>
      <c r="G250" s="1"/>
      <c r="H250" s="1"/>
      <c r="I250" s="1"/>
      <c r="J250" s="1"/>
      <c r="K250" s="1"/>
      <c r="L250" s="104"/>
    </row>
    <row r="251" spans="1:12" ht="15.75" hidden="1">
      <c r="A251" s="1"/>
      <c r="B251" s="90"/>
      <c r="C251" s="23" t="s">
        <v>202</v>
      </c>
      <c r="D251" s="26"/>
      <c r="E251" s="26"/>
      <c r="F251" s="1"/>
      <c r="G251" s="1"/>
      <c r="H251" s="1"/>
      <c r="I251" s="1"/>
      <c r="J251" s="1"/>
      <c r="K251" s="1"/>
      <c r="L251" s="104"/>
    </row>
    <row r="252" spans="1:12" ht="31.5" hidden="1">
      <c r="A252" s="1">
        <v>215</v>
      </c>
      <c r="B252" s="90">
        <v>215</v>
      </c>
      <c r="C252" s="49" t="s">
        <v>203</v>
      </c>
      <c r="D252" s="26" t="s">
        <v>9</v>
      </c>
      <c r="E252" s="26">
        <v>1008</v>
      </c>
      <c r="F252" s="1"/>
      <c r="G252" s="1"/>
      <c r="H252" s="1"/>
      <c r="I252" s="1"/>
      <c r="J252" s="1"/>
      <c r="K252" s="1"/>
      <c r="L252" s="107"/>
    </row>
    <row r="253" spans="1:12" ht="63" hidden="1">
      <c r="A253" s="1">
        <v>216</v>
      </c>
      <c r="B253" s="90">
        <v>216</v>
      </c>
      <c r="C253" s="45" t="s">
        <v>204</v>
      </c>
      <c r="D253" s="26" t="s">
        <v>9</v>
      </c>
      <c r="E253" s="26">
        <v>3862</v>
      </c>
      <c r="F253" s="1"/>
      <c r="G253" s="1"/>
      <c r="H253" s="1"/>
      <c r="I253" s="1"/>
      <c r="J253" s="1"/>
      <c r="K253" s="1"/>
      <c r="L253" s="104" t="s">
        <v>629</v>
      </c>
    </row>
    <row r="254" spans="1:12" ht="78.75" hidden="1">
      <c r="A254" s="1">
        <v>217</v>
      </c>
      <c r="B254" s="90">
        <v>217</v>
      </c>
      <c r="C254" s="50" t="s">
        <v>205</v>
      </c>
      <c r="D254" s="44" t="s">
        <v>15</v>
      </c>
      <c r="E254" s="44">
        <v>2.41</v>
      </c>
      <c r="F254" s="1"/>
      <c r="G254" s="1"/>
      <c r="H254" s="1"/>
      <c r="I254" s="1"/>
      <c r="J254" s="1"/>
      <c r="K254" s="1"/>
      <c r="L254" s="108" t="s">
        <v>630</v>
      </c>
    </row>
    <row r="255" spans="1:12" ht="47.25" hidden="1">
      <c r="A255" s="1">
        <v>218</v>
      </c>
      <c r="B255" s="90">
        <v>218</v>
      </c>
      <c r="C255" s="45" t="s">
        <v>206</v>
      </c>
      <c r="D255" s="26" t="s">
        <v>207</v>
      </c>
      <c r="E255" s="26" t="s">
        <v>208</v>
      </c>
      <c r="F255" s="1"/>
      <c r="G255" s="1"/>
      <c r="H255" s="1"/>
      <c r="I255" s="1"/>
      <c r="J255" s="1"/>
      <c r="K255" s="1"/>
      <c r="L255" s="104" t="s">
        <v>631</v>
      </c>
    </row>
    <row r="256" spans="1:12" ht="31.5" hidden="1">
      <c r="A256" s="1"/>
      <c r="B256" s="90"/>
      <c r="C256" s="23" t="s">
        <v>209</v>
      </c>
      <c r="D256" s="26"/>
      <c r="E256" s="26"/>
      <c r="F256" s="1"/>
      <c r="G256" s="1"/>
      <c r="H256" s="1"/>
      <c r="I256" s="1"/>
      <c r="J256" s="1"/>
      <c r="K256" s="1"/>
      <c r="L256" s="104"/>
    </row>
    <row r="257" spans="1:12" ht="47.25" hidden="1">
      <c r="A257" s="1"/>
      <c r="B257" s="90"/>
      <c r="C257" s="23" t="s">
        <v>210</v>
      </c>
      <c r="D257" s="26"/>
      <c r="E257" s="26"/>
      <c r="F257" s="1"/>
      <c r="G257" s="1"/>
      <c r="H257" s="1"/>
      <c r="I257" s="1"/>
      <c r="J257" s="1"/>
      <c r="K257" s="1"/>
      <c r="L257" s="104"/>
    </row>
    <row r="258" spans="1:12" ht="47.25" hidden="1">
      <c r="A258" s="1">
        <v>219</v>
      </c>
      <c r="B258" s="90">
        <v>219</v>
      </c>
      <c r="C258" s="45" t="s">
        <v>211</v>
      </c>
      <c r="D258" s="26" t="s">
        <v>28</v>
      </c>
      <c r="E258" s="26">
        <v>705.3</v>
      </c>
      <c r="F258" s="1"/>
      <c r="G258" s="1"/>
      <c r="H258" s="1"/>
      <c r="I258" s="1"/>
      <c r="J258" s="1"/>
      <c r="K258" s="1"/>
      <c r="L258" s="104" t="s">
        <v>632</v>
      </c>
    </row>
    <row r="259" spans="1:12" ht="47.25" hidden="1">
      <c r="A259" s="1">
        <v>220</v>
      </c>
      <c r="B259" s="90">
        <v>220</v>
      </c>
      <c r="C259" s="45" t="s">
        <v>212</v>
      </c>
      <c r="D259" s="26" t="s">
        <v>9</v>
      </c>
      <c r="E259" s="26">
        <v>458.4</v>
      </c>
      <c r="F259" s="1"/>
      <c r="G259" s="1"/>
      <c r="H259" s="1"/>
      <c r="I259" s="1"/>
      <c r="J259" s="1"/>
      <c r="K259" s="1"/>
      <c r="L259" s="104" t="s">
        <v>633</v>
      </c>
    </row>
    <row r="260" spans="1:12" ht="346.5" hidden="1">
      <c r="A260" s="1">
        <v>221</v>
      </c>
      <c r="B260" s="90">
        <v>221</v>
      </c>
      <c r="C260" s="45" t="s">
        <v>213</v>
      </c>
      <c r="D260" s="26" t="s">
        <v>28</v>
      </c>
      <c r="E260" s="26">
        <v>705.3</v>
      </c>
      <c r="F260" s="1"/>
      <c r="G260" s="1"/>
      <c r="H260" s="1"/>
      <c r="I260" s="1"/>
      <c r="J260" s="1"/>
      <c r="K260" s="1"/>
      <c r="L260" s="106" t="s">
        <v>634</v>
      </c>
    </row>
    <row r="261" spans="1:12" ht="220.5" hidden="1">
      <c r="A261" s="1">
        <v>222</v>
      </c>
      <c r="B261" s="90">
        <v>222</v>
      </c>
      <c r="C261" s="45" t="s">
        <v>214</v>
      </c>
      <c r="D261" s="26" t="s">
        <v>28</v>
      </c>
      <c r="E261" s="26">
        <v>646.79999999999995</v>
      </c>
      <c r="F261" s="1"/>
      <c r="G261" s="1"/>
      <c r="H261" s="1"/>
      <c r="I261" s="1"/>
      <c r="J261" s="1"/>
      <c r="K261" s="1"/>
      <c r="L261" s="104" t="s">
        <v>635</v>
      </c>
    </row>
    <row r="262" spans="1:12" ht="63" hidden="1">
      <c r="A262" s="1"/>
      <c r="B262" s="90"/>
      <c r="C262" s="23" t="s">
        <v>215</v>
      </c>
      <c r="D262" s="26"/>
      <c r="E262" s="26"/>
      <c r="F262" s="1"/>
      <c r="G262" s="1"/>
      <c r="H262" s="1"/>
      <c r="I262" s="1"/>
      <c r="J262" s="1"/>
      <c r="K262" s="1"/>
      <c r="L262" s="104" t="s">
        <v>636</v>
      </c>
    </row>
    <row r="263" spans="1:12" ht="47.25" hidden="1">
      <c r="A263" s="1">
        <v>223</v>
      </c>
      <c r="B263" s="90">
        <v>223</v>
      </c>
      <c r="C263" s="45" t="s">
        <v>216</v>
      </c>
      <c r="D263" s="26" t="s">
        <v>28</v>
      </c>
      <c r="E263" s="26">
        <v>375.3</v>
      </c>
      <c r="F263" s="1"/>
      <c r="G263" s="1"/>
      <c r="H263" s="1"/>
      <c r="I263" s="1"/>
      <c r="J263" s="1"/>
      <c r="K263" s="1"/>
      <c r="L263" s="104" t="s">
        <v>637</v>
      </c>
    </row>
    <row r="264" spans="1:12" ht="94.5" hidden="1">
      <c r="A264" s="1">
        <v>224</v>
      </c>
      <c r="B264" s="90">
        <v>224</v>
      </c>
      <c r="C264" s="45" t="s">
        <v>217</v>
      </c>
      <c r="D264" s="26" t="s">
        <v>9</v>
      </c>
      <c r="E264" s="26">
        <v>210</v>
      </c>
      <c r="F264" s="1"/>
      <c r="G264" s="1"/>
      <c r="H264" s="1"/>
      <c r="I264" s="1"/>
      <c r="J264" s="1"/>
      <c r="K264" s="1"/>
      <c r="L264" s="104" t="s">
        <v>638</v>
      </c>
    </row>
    <row r="265" spans="1:12" ht="31.5" hidden="1">
      <c r="A265" s="1">
        <v>225</v>
      </c>
      <c r="B265" s="90">
        <v>225</v>
      </c>
      <c r="C265" s="45" t="s">
        <v>218</v>
      </c>
      <c r="D265" s="26" t="s">
        <v>9</v>
      </c>
      <c r="E265" s="26">
        <v>37.5</v>
      </c>
      <c r="F265" s="1"/>
      <c r="G265" s="1"/>
      <c r="H265" s="1"/>
      <c r="I265" s="1"/>
      <c r="J265" s="1"/>
      <c r="K265" s="1"/>
      <c r="L265" s="104" t="s">
        <v>639</v>
      </c>
    </row>
    <row r="266" spans="1:12" ht="330.75" hidden="1">
      <c r="A266" s="1">
        <v>226</v>
      </c>
      <c r="B266" s="90">
        <v>226</v>
      </c>
      <c r="C266" s="45" t="s">
        <v>219</v>
      </c>
      <c r="D266" s="26" t="s">
        <v>14</v>
      </c>
      <c r="E266" s="26">
        <v>375.3</v>
      </c>
      <c r="F266" s="1"/>
      <c r="G266" s="1"/>
      <c r="H266" s="1"/>
      <c r="I266" s="1"/>
      <c r="J266" s="1"/>
      <c r="K266" s="1"/>
      <c r="L266" s="104" t="s">
        <v>640</v>
      </c>
    </row>
    <row r="267" spans="1:12" ht="126" hidden="1">
      <c r="A267" s="1">
        <v>227</v>
      </c>
      <c r="B267" s="90">
        <v>227</v>
      </c>
      <c r="C267" s="45" t="s">
        <v>220</v>
      </c>
      <c r="D267" s="26" t="s">
        <v>28</v>
      </c>
      <c r="E267" s="26">
        <v>375.3</v>
      </c>
      <c r="F267" s="1"/>
      <c r="G267" s="1"/>
      <c r="H267" s="1"/>
      <c r="I267" s="1"/>
      <c r="J267" s="1"/>
      <c r="K267" s="1"/>
      <c r="L267" s="104" t="s">
        <v>641</v>
      </c>
    </row>
    <row r="268" spans="1:12" ht="110.25" hidden="1">
      <c r="A268" s="1"/>
      <c r="B268" s="90"/>
      <c r="C268" s="23" t="s">
        <v>221</v>
      </c>
      <c r="D268" s="26"/>
      <c r="E268" s="26"/>
      <c r="F268" s="1"/>
      <c r="G268" s="1"/>
      <c r="H268" s="1"/>
      <c r="I268" s="1"/>
      <c r="J268" s="1"/>
      <c r="K268" s="1"/>
      <c r="L268" s="104" t="s">
        <v>642</v>
      </c>
    </row>
    <row r="269" spans="1:12" ht="283.5" hidden="1">
      <c r="A269" s="1">
        <v>228</v>
      </c>
      <c r="B269" s="90">
        <v>228</v>
      </c>
      <c r="C269" s="45" t="s">
        <v>222</v>
      </c>
      <c r="D269" s="26" t="s">
        <v>28</v>
      </c>
      <c r="E269" s="26">
        <v>367.6</v>
      </c>
      <c r="F269" s="1"/>
      <c r="G269" s="1"/>
      <c r="H269" s="1"/>
      <c r="I269" s="1"/>
      <c r="J269" s="1"/>
      <c r="K269" s="1"/>
      <c r="L269" s="104" t="s">
        <v>643</v>
      </c>
    </row>
    <row r="270" spans="1:12" ht="15.75" hidden="1">
      <c r="A270" s="1"/>
      <c r="B270" s="90"/>
      <c r="C270" s="23" t="s">
        <v>223</v>
      </c>
      <c r="D270" s="26"/>
      <c r="E270" s="26"/>
      <c r="F270" s="1"/>
      <c r="G270" s="1"/>
      <c r="H270" s="1"/>
      <c r="I270" s="1"/>
      <c r="J270" s="1"/>
      <c r="K270" s="1"/>
      <c r="L270" s="104" t="s">
        <v>644</v>
      </c>
    </row>
    <row r="271" spans="1:12" ht="47.25" hidden="1">
      <c r="A271" s="1">
        <v>229</v>
      </c>
      <c r="B271" s="90">
        <v>229</v>
      </c>
      <c r="C271" s="45" t="s">
        <v>216</v>
      </c>
      <c r="D271" s="26" t="s">
        <v>28</v>
      </c>
      <c r="E271" s="39">
        <v>91.948999999999998</v>
      </c>
      <c r="F271" s="1"/>
      <c r="G271" s="1"/>
      <c r="H271" s="1"/>
      <c r="I271" s="1"/>
      <c r="J271" s="1"/>
      <c r="K271" s="1"/>
      <c r="L271" s="104" t="s">
        <v>645</v>
      </c>
    </row>
    <row r="272" spans="1:12" ht="47.25" hidden="1">
      <c r="A272" s="1">
        <v>230</v>
      </c>
      <c r="B272" s="90">
        <v>230</v>
      </c>
      <c r="C272" s="45" t="s">
        <v>224</v>
      </c>
      <c r="D272" s="26" t="s">
        <v>9</v>
      </c>
      <c r="E272" s="26">
        <v>12.9</v>
      </c>
      <c r="F272" s="1"/>
      <c r="G272" s="1"/>
      <c r="H272" s="1"/>
      <c r="I272" s="1"/>
      <c r="J272" s="1"/>
      <c r="K272" s="1"/>
      <c r="L272" s="104" t="s">
        <v>646</v>
      </c>
    </row>
    <row r="273" spans="1:12" ht="63" hidden="1">
      <c r="A273" s="1">
        <v>231</v>
      </c>
      <c r="B273" s="90">
        <v>231</v>
      </c>
      <c r="C273" s="45" t="s">
        <v>225</v>
      </c>
      <c r="D273" s="26" t="s">
        <v>9</v>
      </c>
      <c r="E273" s="29">
        <v>128.72999999999999</v>
      </c>
      <c r="F273" s="1"/>
      <c r="G273" s="1"/>
      <c r="H273" s="1"/>
      <c r="I273" s="1"/>
      <c r="J273" s="1"/>
      <c r="K273" s="1"/>
      <c r="L273" s="104" t="s">
        <v>647</v>
      </c>
    </row>
    <row r="274" spans="1:12" ht="78.75" hidden="1">
      <c r="A274" s="1">
        <v>232</v>
      </c>
      <c r="B274" s="90">
        <v>232</v>
      </c>
      <c r="C274" s="45" t="s">
        <v>226</v>
      </c>
      <c r="D274" s="26" t="s">
        <v>9</v>
      </c>
      <c r="E274" s="26">
        <v>46.89</v>
      </c>
      <c r="F274" s="1"/>
      <c r="G274" s="1"/>
      <c r="H274" s="1"/>
      <c r="I274" s="1"/>
      <c r="J274" s="1"/>
      <c r="K274" s="1"/>
      <c r="L274" s="104" t="s">
        <v>648</v>
      </c>
    </row>
    <row r="275" spans="1:12" ht="157.5" hidden="1">
      <c r="A275" s="1">
        <v>233</v>
      </c>
      <c r="B275" s="90">
        <v>233</v>
      </c>
      <c r="C275" s="45" t="s">
        <v>227</v>
      </c>
      <c r="D275" s="26" t="s">
        <v>9</v>
      </c>
      <c r="E275" s="29">
        <v>73.56</v>
      </c>
      <c r="F275" s="1"/>
      <c r="G275" s="1"/>
      <c r="H275" s="1"/>
      <c r="I275" s="1"/>
      <c r="J275" s="1"/>
      <c r="K275" s="1"/>
      <c r="L275" s="105" t="s">
        <v>649</v>
      </c>
    </row>
    <row r="276" spans="1:12" ht="126" hidden="1">
      <c r="A276" s="1">
        <v>234</v>
      </c>
      <c r="B276" s="90">
        <v>234</v>
      </c>
      <c r="C276" s="45" t="s">
        <v>228</v>
      </c>
      <c r="D276" s="26" t="s">
        <v>28</v>
      </c>
      <c r="E276" s="39">
        <v>91.948999999999998</v>
      </c>
      <c r="F276" s="1"/>
      <c r="G276" s="1"/>
      <c r="H276" s="1"/>
      <c r="I276" s="1"/>
      <c r="J276" s="1"/>
      <c r="K276" s="1"/>
      <c r="L276" s="104" t="s">
        <v>650</v>
      </c>
    </row>
    <row r="277" spans="1:12" ht="141.75" hidden="1">
      <c r="A277" s="1"/>
      <c r="B277" s="90"/>
      <c r="C277" s="23" t="s">
        <v>229</v>
      </c>
      <c r="D277" s="26"/>
      <c r="E277" s="26"/>
      <c r="F277" s="1"/>
      <c r="G277" s="1"/>
      <c r="H277" s="1"/>
      <c r="I277" s="1"/>
      <c r="J277" s="1"/>
      <c r="K277" s="1"/>
      <c r="L277" s="104" t="s">
        <v>651</v>
      </c>
    </row>
    <row r="278" spans="1:12" ht="236.25" hidden="1">
      <c r="A278" s="1">
        <v>235</v>
      </c>
      <c r="B278" s="90">
        <v>235</v>
      </c>
      <c r="C278" s="45" t="s">
        <v>230</v>
      </c>
      <c r="D278" s="26" t="s">
        <v>28</v>
      </c>
      <c r="E278" s="26">
        <v>90.8</v>
      </c>
      <c r="F278" s="1"/>
      <c r="G278" s="1"/>
      <c r="H278" s="1"/>
      <c r="I278" s="1"/>
      <c r="J278" s="1"/>
      <c r="K278" s="1"/>
      <c r="L278" s="104" t="s">
        <v>652</v>
      </c>
    </row>
    <row r="279" spans="1:12" ht="252" hidden="1">
      <c r="A279" s="1"/>
      <c r="B279" s="90"/>
      <c r="C279" s="23" t="s">
        <v>231</v>
      </c>
      <c r="D279" s="26" t="s">
        <v>9</v>
      </c>
      <c r="E279" s="29">
        <v>614.07000000000005</v>
      </c>
      <c r="F279" s="1"/>
      <c r="G279" s="1"/>
      <c r="H279" s="1"/>
      <c r="I279" s="1"/>
      <c r="J279" s="1"/>
      <c r="K279" s="1"/>
      <c r="L279" s="105" t="s">
        <v>653</v>
      </c>
    </row>
    <row r="280" spans="1:12" ht="252" hidden="1">
      <c r="A280" s="1">
        <v>236</v>
      </c>
      <c r="B280" s="90">
        <v>236</v>
      </c>
      <c r="C280" s="45" t="s">
        <v>232</v>
      </c>
      <c r="D280" s="26" t="s">
        <v>13</v>
      </c>
      <c r="E280" s="26">
        <v>39</v>
      </c>
      <c r="F280" s="1"/>
      <c r="G280" s="1"/>
      <c r="H280" s="1"/>
      <c r="I280" s="1"/>
      <c r="J280" s="1"/>
      <c r="K280" s="1"/>
      <c r="L280" s="99" t="s">
        <v>654</v>
      </c>
    </row>
    <row r="281" spans="1:12" ht="47.25" hidden="1">
      <c r="A281" s="1">
        <v>237</v>
      </c>
      <c r="B281" s="90">
        <v>237</v>
      </c>
      <c r="C281" s="45" t="s">
        <v>233</v>
      </c>
      <c r="D281" s="26" t="s">
        <v>13</v>
      </c>
      <c r="E281" s="26">
        <v>57</v>
      </c>
      <c r="F281" s="1"/>
      <c r="G281" s="1"/>
      <c r="H281" s="1"/>
      <c r="I281" s="1"/>
      <c r="J281" s="1"/>
      <c r="K281" s="1"/>
      <c r="L281" s="99" t="s">
        <v>655</v>
      </c>
    </row>
    <row r="282" spans="1:12" ht="31.5" hidden="1">
      <c r="A282" s="1"/>
      <c r="B282" s="90"/>
      <c r="C282" s="23" t="s">
        <v>234</v>
      </c>
      <c r="D282" s="26"/>
      <c r="E282" s="26"/>
      <c r="F282" s="1"/>
      <c r="G282" s="1"/>
      <c r="H282" s="1"/>
      <c r="I282" s="1"/>
      <c r="J282" s="1"/>
      <c r="K282" s="1"/>
      <c r="L282" s="99"/>
    </row>
    <row r="283" spans="1:12" ht="63" hidden="1">
      <c r="A283" s="1">
        <v>238</v>
      </c>
      <c r="B283" s="90">
        <v>238</v>
      </c>
      <c r="C283" s="45" t="s">
        <v>235</v>
      </c>
      <c r="D283" s="26" t="s">
        <v>14</v>
      </c>
      <c r="E283" s="29">
        <v>283.29000000000002</v>
      </c>
      <c r="F283" s="1"/>
      <c r="G283" s="1"/>
      <c r="H283" s="1"/>
      <c r="I283" s="1"/>
      <c r="J283" s="1"/>
      <c r="K283" s="1"/>
      <c r="L283" s="99" t="s">
        <v>656</v>
      </c>
    </row>
    <row r="284" spans="1:12" ht="47.25" hidden="1">
      <c r="A284" s="1">
        <v>239</v>
      </c>
      <c r="B284" s="90">
        <v>239</v>
      </c>
      <c r="C284" s="45" t="s">
        <v>236</v>
      </c>
      <c r="D284" s="26" t="s">
        <v>9</v>
      </c>
      <c r="E284" s="26">
        <v>85</v>
      </c>
      <c r="F284" s="1"/>
      <c r="G284" s="1"/>
      <c r="H284" s="1"/>
      <c r="I284" s="1"/>
      <c r="J284" s="1"/>
      <c r="K284" s="1"/>
      <c r="L284" s="99" t="s">
        <v>657</v>
      </c>
    </row>
    <row r="285" spans="1:12" ht="47.25" hidden="1">
      <c r="A285" s="1">
        <v>240</v>
      </c>
      <c r="B285" s="90">
        <v>240</v>
      </c>
      <c r="C285" s="45" t="s">
        <v>237</v>
      </c>
      <c r="D285" s="26" t="s">
        <v>9</v>
      </c>
      <c r="E285" s="29">
        <v>283.29000000000002</v>
      </c>
      <c r="F285" s="1"/>
      <c r="G285" s="1"/>
      <c r="H285" s="1"/>
      <c r="I285" s="1"/>
      <c r="J285" s="1"/>
      <c r="K285" s="1"/>
      <c r="L285" s="99" t="s">
        <v>658</v>
      </c>
    </row>
    <row r="286" spans="1:12" ht="299.25" hidden="1">
      <c r="A286" s="1">
        <v>241</v>
      </c>
      <c r="B286" s="90">
        <v>241</v>
      </c>
      <c r="C286" s="50" t="s">
        <v>238</v>
      </c>
      <c r="D286" s="44" t="s">
        <v>28</v>
      </c>
      <c r="E286" s="47">
        <v>283.28500000000003</v>
      </c>
      <c r="F286" s="1"/>
      <c r="G286" s="1"/>
      <c r="H286" s="1"/>
      <c r="I286" s="1"/>
      <c r="J286" s="1"/>
      <c r="K286" s="1"/>
      <c r="L286" s="109" t="s">
        <v>659</v>
      </c>
    </row>
    <row r="287" spans="1:12" ht="126" hidden="1">
      <c r="A287" s="1">
        <v>242</v>
      </c>
      <c r="B287" s="90">
        <v>242</v>
      </c>
      <c r="C287" s="50" t="s">
        <v>239</v>
      </c>
      <c r="D287" s="26" t="s">
        <v>14</v>
      </c>
      <c r="E287" s="29">
        <v>283.29000000000002</v>
      </c>
      <c r="F287" s="1"/>
      <c r="G287" s="1"/>
      <c r="H287" s="1"/>
      <c r="I287" s="1"/>
      <c r="J287" s="1"/>
      <c r="K287" s="1"/>
      <c r="L287" s="101" t="s">
        <v>660</v>
      </c>
    </row>
    <row r="288" spans="1:12" ht="15.75" hidden="1">
      <c r="A288" s="1"/>
      <c r="B288" s="90"/>
      <c r="C288" s="43" t="s">
        <v>240</v>
      </c>
      <c r="D288" s="26"/>
      <c r="E288" s="29"/>
      <c r="F288" s="1"/>
      <c r="G288" s="1"/>
      <c r="H288" s="1"/>
      <c r="I288" s="1"/>
      <c r="J288" s="1"/>
      <c r="K288" s="1"/>
      <c r="L288" s="101"/>
    </row>
    <row r="289" spans="1:12" ht="126" hidden="1">
      <c r="A289" s="1">
        <v>243</v>
      </c>
      <c r="B289" s="90">
        <v>243</v>
      </c>
      <c r="C289" s="50" t="s">
        <v>241</v>
      </c>
      <c r="D289" s="26" t="s">
        <v>9</v>
      </c>
      <c r="E289" s="29">
        <v>152.6</v>
      </c>
      <c r="F289" s="1"/>
      <c r="G289" s="1"/>
      <c r="H289" s="1"/>
      <c r="I289" s="1"/>
      <c r="J289" s="1"/>
      <c r="K289" s="1"/>
      <c r="L289" s="101" t="s">
        <v>661</v>
      </c>
    </row>
    <row r="290" spans="1:12" ht="15.75" hidden="1">
      <c r="A290" s="1">
        <v>244</v>
      </c>
      <c r="B290" s="90">
        <v>244</v>
      </c>
      <c r="C290" s="50" t="s">
        <v>242</v>
      </c>
      <c r="D290" s="26" t="s">
        <v>9</v>
      </c>
      <c r="E290" s="29">
        <v>46.9</v>
      </c>
      <c r="F290" s="1"/>
      <c r="G290" s="1"/>
      <c r="H290" s="1"/>
      <c r="I290" s="1"/>
      <c r="J290" s="1"/>
      <c r="K290" s="1"/>
      <c r="L290" s="101" t="s">
        <v>662</v>
      </c>
    </row>
    <row r="291" spans="1:12" ht="126" hidden="1">
      <c r="A291" s="1">
        <v>245</v>
      </c>
      <c r="B291" s="90">
        <v>245</v>
      </c>
      <c r="C291" s="45" t="s">
        <v>243</v>
      </c>
      <c r="D291" s="26" t="s">
        <v>9</v>
      </c>
      <c r="E291" s="26">
        <v>717.2</v>
      </c>
      <c r="F291" s="1"/>
      <c r="G291" s="1"/>
      <c r="H291" s="1"/>
      <c r="I291" s="1"/>
      <c r="J291" s="1"/>
      <c r="K291" s="1"/>
      <c r="L291" s="105" t="s">
        <v>663</v>
      </c>
    </row>
    <row r="292" spans="1:12" ht="63" hidden="1">
      <c r="A292" s="1">
        <v>246</v>
      </c>
      <c r="B292" s="90">
        <v>246</v>
      </c>
      <c r="C292" s="45" t="s">
        <v>244</v>
      </c>
      <c r="D292" s="26" t="s">
        <v>9</v>
      </c>
      <c r="E292" s="26">
        <v>717.2</v>
      </c>
      <c r="F292" s="1"/>
      <c r="G292" s="1"/>
      <c r="H292" s="1"/>
      <c r="I292" s="1"/>
      <c r="J292" s="1"/>
      <c r="K292" s="1"/>
      <c r="L292" s="105" t="s">
        <v>664</v>
      </c>
    </row>
    <row r="293" spans="1:12" ht="15.75" hidden="1">
      <c r="A293" s="1"/>
      <c r="B293" s="90"/>
      <c r="C293" s="23" t="s">
        <v>245</v>
      </c>
      <c r="D293" s="26"/>
      <c r="E293" s="26"/>
      <c r="F293" s="1"/>
      <c r="G293" s="1"/>
      <c r="H293" s="1"/>
      <c r="I293" s="1"/>
      <c r="J293" s="1"/>
      <c r="K293" s="1"/>
      <c r="L293" s="104"/>
    </row>
    <row r="294" spans="1:12" ht="78.75" hidden="1">
      <c r="A294" s="1">
        <v>247</v>
      </c>
      <c r="B294" s="90">
        <v>247</v>
      </c>
      <c r="C294" s="45" t="s">
        <v>246</v>
      </c>
      <c r="D294" s="26" t="s">
        <v>28</v>
      </c>
      <c r="E294" s="29">
        <v>92.39</v>
      </c>
      <c r="F294" s="1"/>
      <c r="G294" s="1"/>
      <c r="H294" s="1"/>
      <c r="I294" s="1"/>
      <c r="J294" s="1"/>
      <c r="K294" s="1"/>
      <c r="L294" s="104" t="s">
        <v>665</v>
      </c>
    </row>
    <row r="295" spans="1:12" ht="141.75" hidden="1">
      <c r="A295" s="1">
        <v>248</v>
      </c>
      <c r="B295" s="90">
        <v>248</v>
      </c>
      <c r="C295" s="45" t="s">
        <v>247</v>
      </c>
      <c r="D295" s="26" t="s">
        <v>9</v>
      </c>
      <c r="E295" s="47">
        <v>31.87</v>
      </c>
      <c r="F295" s="1"/>
      <c r="G295" s="1"/>
      <c r="H295" s="1"/>
      <c r="I295" s="1"/>
      <c r="J295" s="1"/>
      <c r="K295" s="1"/>
      <c r="L295" s="105" t="s">
        <v>666</v>
      </c>
    </row>
    <row r="296" spans="1:12" ht="15.75" hidden="1">
      <c r="A296" s="1"/>
      <c r="B296" s="88"/>
      <c r="C296" s="23" t="s">
        <v>248</v>
      </c>
      <c r="D296" s="26"/>
      <c r="E296" s="39"/>
      <c r="F296" s="1"/>
      <c r="G296" s="1"/>
      <c r="H296" s="1"/>
      <c r="I296" s="1"/>
      <c r="J296" s="1"/>
      <c r="K296" s="1"/>
      <c r="L296" s="104"/>
    </row>
    <row r="297" spans="1:12" ht="409.5" hidden="1">
      <c r="A297" s="1">
        <v>249</v>
      </c>
      <c r="B297" s="88">
        <v>249</v>
      </c>
      <c r="C297" s="45" t="s">
        <v>248</v>
      </c>
      <c r="D297" s="26" t="s">
        <v>31</v>
      </c>
      <c r="E297" s="29">
        <v>645.64</v>
      </c>
      <c r="F297" s="1"/>
      <c r="G297" s="1"/>
      <c r="H297" s="1"/>
      <c r="I297" s="1"/>
      <c r="J297" s="1"/>
      <c r="K297" s="1"/>
      <c r="L297" s="104" t="s">
        <v>667</v>
      </c>
    </row>
    <row r="298" spans="1:12" ht="63" hidden="1">
      <c r="A298" s="1">
        <v>250</v>
      </c>
      <c r="B298" s="88">
        <v>250</v>
      </c>
      <c r="C298" s="45" t="s">
        <v>249</v>
      </c>
      <c r="D298" s="26" t="s">
        <v>31</v>
      </c>
      <c r="E298" s="29">
        <v>102.73</v>
      </c>
      <c r="F298" s="1"/>
      <c r="G298" s="1"/>
      <c r="H298" s="1"/>
      <c r="I298" s="1"/>
      <c r="J298" s="1"/>
      <c r="K298" s="1"/>
      <c r="L298" s="104" t="s">
        <v>668</v>
      </c>
    </row>
    <row r="299" spans="1:12" ht="15.75" hidden="1">
      <c r="A299" s="1">
        <v>251</v>
      </c>
      <c r="B299" s="88">
        <v>251</v>
      </c>
      <c r="C299" s="45" t="s">
        <v>250</v>
      </c>
      <c r="D299" s="26" t="s">
        <v>9</v>
      </c>
      <c r="E299" s="41">
        <f>7*4</f>
        <v>28</v>
      </c>
      <c r="F299" s="1"/>
      <c r="G299" s="1"/>
      <c r="H299" s="1"/>
      <c r="I299" s="1"/>
      <c r="J299" s="1"/>
      <c r="K299" s="1"/>
      <c r="L299" s="104"/>
    </row>
    <row r="300" spans="1:12" ht="15.75" hidden="1">
      <c r="A300" s="1">
        <v>252</v>
      </c>
      <c r="B300" s="88">
        <v>252</v>
      </c>
      <c r="C300" s="45" t="s">
        <v>251</v>
      </c>
      <c r="D300" s="26" t="s">
        <v>9</v>
      </c>
      <c r="E300" s="41">
        <v>28</v>
      </c>
      <c r="F300" s="1"/>
      <c r="G300" s="1"/>
      <c r="H300" s="1"/>
      <c r="I300" s="1"/>
      <c r="J300" s="1"/>
      <c r="K300" s="1"/>
      <c r="L300" s="104"/>
    </row>
    <row r="301" spans="1:12" ht="63" hidden="1">
      <c r="A301" s="1">
        <v>253</v>
      </c>
      <c r="B301" s="88">
        <v>253</v>
      </c>
      <c r="C301" s="45" t="s">
        <v>252</v>
      </c>
      <c r="D301" s="26" t="s">
        <v>9</v>
      </c>
      <c r="E301" s="29">
        <v>33.33</v>
      </c>
      <c r="F301" s="1"/>
      <c r="G301" s="1"/>
      <c r="H301" s="1"/>
      <c r="I301" s="1"/>
      <c r="J301" s="1"/>
      <c r="K301" s="1"/>
      <c r="L301" s="105" t="s">
        <v>669</v>
      </c>
    </row>
    <row r="302" spans="1:12" ht="283.5" hidden="1">
      <c r="A302" s="1">
        <v>254</v>
      </c>
      <c r="B302" s="88">
        <v>254</v>
      </c>
      <c r="C302" s="45" t="s">
        <v>253</v>
      </c>
      <c r="D302" s="26" t="s">
        <v>9</v>
      </c>
      <c r="E302" s="29">
        <v>5.66</v>
      </c>
      <c r="F302" s="1"/>
      <c r="G302" s="1"/>
      <c r="H302" s="1"/>
      <c r="I302" s="1"/>
      <c r="J302" s="1"/>
      <c r="K302" s="1"/>
      <c r="L302" s="105" t="s">
        <v>670</v>
      </c>
    </row>
    <row r="303" spans="1:12" ht="15.75" hidden="1">
      <c r="A303" s="1"/>
      <c r="B303" s="88"/>
      <c r="C303" s="23" t="s">
        <v>254</v>
      </c>
      <c r="D303" s="26"/>
      <c r="E303" s="41"/>
      <c r="F303" s="1"/>
      <c r="G303" s="1"/>
      <c r="H303" s="1"/>
      <c r="I303" s="1"/>
      <c r="J303" s="1"/>
      <c r="K303" s="1"/>
      <c r="L303" s="104"/>
    </row>
    <row r="304" spans="1:12" ht="78.75" hidden="1">
      <c r="A304" s="1">
        <v>255</v>
      </c>
      <c r="B304" s="88">
        <v>255</v>
      </c>
      <c r="C304" s="45" t="s">
        <v>255</v>
      </c>
      <c r="D304" s="26" t="s">
        <v>28</v>
      </c>
      <c r="E304" s="26">
        <v>3363.6</v>
      </c>
      <c r="F304" s="1"/>
      <c r="G304" s="1"/>
      <c r="H304" s="1"/>
      <c r="I304" s="1"/>
      <c r="J304" s="1"/>
      <c r="K304" s="1"/>
      <c r="L304" s="104" t="s">
        <v>671</v>
      </c>
    </row>
    <row r="305" spans="1:12" ht="78.75" hidden="1">
      <c r="A305" s="1">
        <v>256</v>
      </c>
      <c r="B305" s="88">
        <v>256</v>
      </c>
      <c r="C305" s="45" t="s">
        <v>256</v>
      </c>
      <c r="D305" s="26" t="s">
        <v>28</v>
      </c>
      <c r="E305" s="29">
        <v>1026.04</v>
      </c>
      <c r="F305" s="1"/>
      <c r="G305" s="1"/>
      <c r="H305" s="1"/>
      <c r="I305" s="1"/>
      <c r="J305" s="1"/>
      <c r="K305" s="1"/>
      <c r="L305" s="104" t="s">
        <v>672</v>
      </c>
    </row>
    <row r="306" spans="1:12" ht="78.75" hidden="1">
      <c r="A306" s="1">
        <v>257</v>
      </c>
      <c r="B306" s="88">
        <v>257</v>
      </c>
      <c r="C306" s="45" t="s">
        <v>257</v>
      </c>
      <c r="D306" s="26" t="s">
        <v>28</v>
      </c>
      <c r="E306" s="26">
        <v>292.60000000000002</v>
      </c>
      <c r="F306" s="1"/>
      <c r="G306" s="1"/>
      <c r="H306" s="1"/>
      <c r="I306" s="1"/>
      <c r="J306" s="1"/>
      <c r="K306" s="1"/>
      <c r="L306" s="104" t="s">
        <v>673</v>
      </c>
    </row>
    <row r="307" spans="1:12" ht="15.75" hidden="1">
      <c r="A307" s="1">
        <v>0</v>
      </c>
      <c r="B307" s="90"/>
      <c r="C307" s="23" t="s">
        <v>258</v>
      </c>
      <c r="D307" s="26"/>
      <c r="E307" s="26"/>
      <c r="F307" s="1"/>
      <c r="G307" s="1"/>
      <c r="H307" s="1"/>
      <c r="I307" s="1"/>
      <c r="J307" s="1"/>
      <c r="K307" s="1"/>
      <c r="L307" s="104"/>
    </row>
    <row r="308" spans="1:12" ht="409.5" hidden="1">
      <c r="A308" s="1">
        <v>258</v>
      </c>
      <c r="B308" s="90">
        <v>258</v>
      </c>
      <c r="C308" s="45" t="s">
        <v>258</v>
      </c>
      <c r="D308" s="26" t="s">
        <v>31</v>
      </c>
      <c r="E308" s="26">
        <v>825.1</v>
      </c>
      <c r="F308" s="1"/>
      <c r="G308" s="1"/>
      <c r="H308" s="1"/>
      <c r="I308" s="1"/>
      <c r="J308" s="1"/>
      <c r="K308" s="1"/>
      <c r="L308" s="104" t="s">
        <v>674</v>
      </c>
    </row>
    <row r="309" spans="1:12" ht="15.75" hidden="1">
      <c r="A309" s="1">
        <v>259</v>
      </c>
      <c r="B309" s="90">
        <v>259</v>
      </c>
      <c r="C309" s="50" t="s">
        <v>250</v>
      </c>
      <c r="D309" s="44" t="s">
        <v>9</v>
      </c>
      <c r="E309" s="44">
        <v>22.3</v>
      </c>
      <c r="F309" s="1"/>
      <c r="G309" s="1"/>
      <c r="H309" s="1"/>
      <c r="I309" s="1"/>
      <c r="J309" s="1"/>
      <c r="K309" s="1"/>
      <c r="L309" s="104"/>
    </row>
    <row r="310" spans="1:12" ht="15.75" hidden="1">
      <c r="A310" s="1">
        <v>260</v>
      </c>
      <c r="B310" s="90">
        <v>260</v>
      </c>
      <c r="C310" s="50" t="s">
        <v>251</v>
      </c>
      <c r="D310" s="44" t="s">
        <v>9</v>
      </c>
      <c r="E310" s="44">
        <v>22.3</v>
      </c>
      <c r="F310" s="1"/>
      <c r="G310" s="1"/>
      <c r="H310" s="1"/>
      <c r="I310" s="1"/>
      <c r="J310" s="1"/>
      <c r="K310" s="1"/>
      <c r="L310" s="104"/>
    </row>
    <row r="311" spans="1:12" ht="31.5" hidden="1">
      <c r="A311" s="1"/>
      <c r="B311" s="90"/>
      <c r="C311" s="23" t="s">
        <v>259</v>
      </c>
      <c r="D311" s="26"/>
      <c r="E311" s="26"/>
      <c r="F311" s="1"/>
      <c r="G311" s="1"/>
      <c r="H311" s="1"/>
      <c r="I311" s="1"/>
      <c r="J311" s="1"/>
      <c r="K311" s="1"/>
      <c r="L311" s="104"/>
    </row>
    <row r="312" spans="1:12" ht="362.25" hidden="1">
      <c r="A312" s="1">
        <v>261</v>
      </c>
      <c r="B312" s="90">
        <v>261</v>
      </c>
      <c r="C312" s="45" t="s">
        <v>260</v>
      </c>
      <c r="D312" s="26" t="s">
        <v>15</v>
      </c>
      <c r="E312" s="26">
        <v>29.693000000000001</v>
      </c>
      <c r="F312" s="1"/>
      <c r="G312" s="1"/>
      <c r="H312" s="1"/>
      <c r="I312" s="1"/>
      <c r="J312" s="1"/>
      <c r="K312" s="1"/>
      <c r="L312" s="104" t="s">
        <v>675</v>
      </c>
    </row>
    <row r="313" spans="1:12" ht="47.25" hidden="1">
      <c r="A313" s="1">
        <v>262</v>
      </c>
      <c r="B313" s="90">
        <v>262</v>
      </c>
      <c r="C313" s="45" t="s">
        <v>250</v>
      </c>
      <c r="D313" s="26" t="s">
        <v>9</v>
      </c>
      <c r="E313" s="26">
        <v>1656.2</v>
      </c>
      <c r="F313" s="1"/>
      <c r="G313" s="1"/>
      <c r="H313" s="1"/>
      <c r="I313" s="1"/>
      <c r="J313" s="1"/>
      <c r="K313" s="1"/>
      <c r="L313" s="104" t="s">
        <v>676</v>
      </c>
    </row>
    <row r="314" spans="1:12" ht="15.75" hidden="1">
      <c r="A314" s="1">
        <v>263</v>
      </c>
      <c r="B314" s="90">
        <v>263</v>
      </c>
      <c r="C314" s="45" t="s">
        <v>251</v>
      </c>
      <c r="D314" s="26" t="s">
        <v>9</v>
      </c>
      <c r="E314" s="26">
        <v>1656.2</v>
      </c>
      <c r="F314" s="1"/>
      <c r="G314" s="1"/>
      <c r="H314" s="1"/>
      <c r="I314" s="1"/>
      <c r="J314" s="1"/>
      <c r="K314" s="1"/>
      <c r="L314" s="104"/>
    </row>
    <row r="315" spans="1:12" ht="15.75" hidden="1">
      <c r="A315" s="1"/>
      <c r="B315" s="88"/>
      <c r="C315" s="23" t="s">
        <v>261</v>
      </c>
      <c r="D315" s="26"/>
      <c r="E315" s="26"/>
      <c r="F315" s="1"/>
      <c r="G315" s="1"/>
      <c r="H315" s="1"/>
      <c r="I315" s="1"/>
      <c r="J315" s="1"/>
      <c r="K315" s="1"/>
      <c r="L315" s="101"/>
    </row>
    <row r="316" spans="1:12" ht="63" hidden="1">
      <c r="A316" s="1">
        <v>264</v>
      </c>
      <c r="B316" s="88">
        <v>264</v>
      </c>
      <c r="C316" s="45" t="s">
        <v>262</v>
      </c>
      <c r="D316" s="26" t="s">
        <v>15</v>
      </c>
      <c r="E316" s="39">
        <v>6.3310000000000004</v>
      </c>
      <c r="F316" s="1"/>
      <c r="G316" s="1"/>
      <c r="H316" s="1"/>
      <c r="I316" s="1"/>
      <c r="J316" s="1"/>
      <c r="K316" s="1"/>
      <c r="L316" s="101" t="s">
        <v>677</v>
      </c>
    </row>
    <row r="317" spans="1:12" ht="110.25" hidden="1">
      <c r="A317" s="1">
        <v>265</v>
      </c>
      <c r="B317" s="88">
        <v>265</v>
      </c>
      <c r="C317" s="45" t="s">
        <v>263</v>
      </c>
      <c r="D317" s="26" t="s">
        <v>15</v>
      </c>
      <c r="E317" s="39">
        <v>1.1819999999999999</v>
      </c>
      <c r="F317" s="1"/>
      <c r="G317" s="1"/>
      <c r="H317" s="1"/>
      <c r="I317" s="1"/>
      <c r="J317" s="1"/>
      <c r="K317" s="1"/>
      <c r="L317" s="104" t="s">
        <v>678</v>
      </c>
    </row>
    <row r="318" spans="1:12" ht="15.75" hidden="1">
      <c r="A318" s="1">
        <v>266</v>
      </c>
      <c r="B318" s="94">
        <v>266</v>
      </c>
      <c r="C318" s="50" t="s">
        <v>250</v>
      </c>
      <c r="D318" s="44" t="s">
        <v>9</v>
      </c>
      <c r="E318" s="51">
        <v>20.3</v>
      </c>
      <c r="F318" s="1"/>
      <c r="G318" s="1"/>
      <c r="H318" s="1"/>
      <c r="I318" s="1"/>
      <c r="J318" s="1"/>
      <c r="K318" s="1"/>
      <c r="L318" s="110"/>
    </row>
    <row r="319" spans="1:12" ht="15.75" hidden="1">
      <c r="A319" s="1">
        <v>267</v>
      </c>
      <c r="B319" s="88">
        <v>267</v>
      </c>
      <c r="C319" s="50" t="s">
        <v>251</v>
      </c>
      <c r="D319" s="44" t="s">
        <v>9</v>
      </c>
      <c r="E319" s="51">
        <v>20.3</v>
      </c>
      <c r="F319" s="1"/>
      <c r="G319" s="1"/>
      <c r="H319" s="1"/>
      <c r="I319" s="1"/>
      <c r="J319" s="1"/>
      <c r="K319" s="1"/>
      <c r="L319" s="111"/>
    </row>
    <row r="320" spans="1:12" ht="15.75" hidden="1">
      <c r="A320" s="1"/>
      <c r="B320" s="91"/>
      <c r="C320" s="43" t="s">
        <v>264</v>
      </c>
      <c r="D320" s="44"/>
      <c r="E320" s="44"/>
      <c r="F320" s="1"/>
      <c r="G320" s="1"/>
      <c r="H320" s="1"/>
      <c r="I320" s="1"/>
      <c r="J320" s="1"/>
      <c r="K320" s="1"/>
      <c r="L320" s="111"/>
    </row>
    <row r="321" spans="1:12" ht="15.75" hidden="1">
      <c r="A321" s="1">
        <v>268</v>
      </c>
      <c r="B321" s="88">
        <v>268</v>
      </c>
      <c r="C321" s="50" t="s">
        <v>265</v>
      </c>
      <c r="D321" s="44" t="s">
        <v>15</v>
      </c>
      <c r="E321" s="47">
        <v>724.14</v>
      </c>
      <c r="F321" s="1"/>
      <c r="G321" s="1"/>
      <c r="H321" s="1"/>
      <c r="I321" s="1"/>
      <c r="J321" s="1"/>
      <c r="K321" s="1"/>
      <c r="L321" s="111"/>
    </row>
    <row r="322" spans="1:12" ht="31.5" hidden="1">
      <c r="A322" s="1">
        <v>269</v>
      </c>
      <c r="B322" s="88">
        <v>269</v>
      </c>
      <c r="C322" s="50" t="s">
        <v>266</v>
      </c>
      <c r="D322" s="44" t="s">
        <v>15</v>
      </c>
      <c r="E322" s="47">
        <v>724.14</v>
      </c>
      <c r="F322" s="1"/>
      <c r="G322" s="1"/>
      <c r="H322" s="1"/>
      <c r="I322" s="1"/>
      <c r="J322" s="1"/>
      <c r="K322" s="1"/>
      <c r="L322" s="111"/>
    </row>
    <row r="323" spans="1:12" ht="15.75" hidden="1">
      <c r="A323" s="1">
        <v>270</v>
      </c>
      <c r="B323" s="88">
        <v>270</v>
      </c>
      <c r="C323" s="50" t="s">
        <v>267</v>
      </c>
      <c r="D323" s="44" t="s">
        <v>15</v>
      </c>
      <c r="E323" s="47">
        <v>724.14</v>
      </c>
      <c r="F323" s="1"/>
      <c r="G323" s="1"/>
      <c r="H323" s="1"/>
      <c r="I323" s="1"/>
      <c r="J323" s="1"/>
      <c r="K323" s="1"/>
      <c r="L323" s="111"/>
    </row>
    <row r="324" spans="1:12" ht="31.5" hidden="1">
      <c r="A324" s="1">
        <v>271</v>
      </c>
      <c r="B324" s="88">
        <v>271</v>
      </c>
      <c r="C324" s="50" t="s">
        <v>268</v>
      </c>
      <c r="D324" s="44" t="s">
        <v>15</v>
      </c>
      <c r="E324" s="47">
        <v>481.13</v>
      </c>
      <c r="F324" s="1"/>
      <c r="G324" s="1"/>
      <c r="H324" s="1"/>
      <c r="I324" s="1"/>
      <c r="J324" s="1"/>
      <c r="K324" s="1"/>
      <c r="L324" s="111"/>
    </row>
    <row r="325" spans="1:12" ht="47.25" hidden="1">
      <c r="A325" s="1">
        <v>272</v>
      </c>
      <c r="B325" s="88">
        <v>272</v>
      </c>
      <c r="C325" s="50" t="s">
        <v>269</v>
      </c>
      <c r="D325" s="44" t="s">
        <v>15</v>
      </c>
      <c r="E325" s="47">
        <v>481.13</v>
      </c>
      <c r="F325" s="1"/>
      <c r="G325" s="1"/>
      <c r="H325" s="1"/>
      <c r="I325" s="1"/>
      <c r="J325" s="1"/>
      <c r="K325" s="1"/>
      <c r="L325" s="111"/>
    </row>
    <row r="326" spans="1:12" ht="15.75" hidden="1">
      <c r="A326" s="1"/>
      <c r="B326" s="95"/>
      <c r="C326" s="19" t="s">
        <v>270</v>
      </c>
      <c r="D326" s="2"/>
      <c r="E326" s="2"/>
      <c r="F326" s="1"/>
      <c r="G326" s="1"/>
      <c r="H326" s="1"/>
      <c r="I326" s="1"/>
      <c r="J326" s="1"/>
      <c r="K326" s="1"/>
      <c r="L326" s="2"/>
    </row>
    <row r="327" spans="1:12" ht="15.75" hidden="1">
      <c r="A327" s="1"/>
      <c r="B327" s="95"/>
      <c r="C327" s="53" t="s">
        <v>20</v>
      </c>
      <c r="D327" s="54"/>
      <c r="E327" s="54"/>
      <c r="F327" s="1"/>
      <c r="G327" s="1"/>
      <c r="H327" s="1"/>
      <c r="I327" s="1"/>
      <c r="J327" s="1"/>
      <c r="K327" s="1"/>
      <c r="L327" s="54"/>
    </row>
    <row r="328" spans="1:12" ht="31.5" hidden="1">
      <c r="A328" s="1"/>
      <c r="B328" s="95"/>
      <c r="C328" s="34" t="s">
        <v>271</v>
      </c>
      <c r="D328" s="24"/>
      <c r="E328" s="24"/>
      <c r="F328" s="1"/>
      <c r="G328" s="1"/>
      <c r="H328" s="1"/>
      <c r="I328" s="1"/>
      <c r="J328" s="1"/>
      <c r="K328" s="1"/>
      <c r="L328" s="45"/>
    </row>
    <row r="329" spans="1:12" ht="189" hidden="1">
      <c r="A329" s="1">
        <v>273</v>
      </c>
      <c r="B329" s="95">
        <v>273</v>
      </c>
      <c r="C329" s="55" t="s">
        <v>272</v>
      </c>
      <c r="D329" s="42" t="s">
        <v>273</v>
      </c>
      <c r="E329" s="26">
        <v>2375.1999999999998</v>
      </c>
      <c r="F329" s="1"/>
      <c r="G329" s="1"/>
      <c r="H329" s="1"/>
      <c r="I329" s="1"/>
      <c r="J329" s="1"/>
      <c r="K329" s="1"/>
      <c r="L329" s="55" t="s">
        <v>679</v>
      </c>
    </row>
    <row r="330" spans="1:12" ht="94.5" hidden="1">
      <c r="A330" s="1">
        <v>274</v>
      </c>
      <c r="B330" s="95">
        <v>274</v>
      </c>
      <c r="C330" s="55" t="s">
        <v>274</v>
      </c>
      <c r="D330" s="42" t="s">
        <v>273</v>
      </c>
      <c r="E330" s="26">
        <v>2375.1999999999998</v>
      </c>
      <c r="F330" s="1"/>
      <c r="G330" s="1"/>
      <c r="H330" s="1"/>
      <c r="I330" s="1"/>
      <c r="J330" s="1"/>
      <c r="K330" s="1"/>
      <c r="L330" s="55" t="s">
        <v>680</v>
      </c>
    </row>
    <row r="331" spans="1:12" ht="141.75" hidden="1">
      <c r="A331" s="1">
        <v>275</v>
      </c>
      <c r="B331" s="95">
        <v>275</v>
      </c>
      <c r="C331" s="55" t="s">
        <v>275</v>
      </c>
      <c r="D331" s="42" t="s">
        <v>9</v>
      </c>
      <c r="E331" s="26">
        <v>2375.1999999999998</v>
      </c>
      <c r="F331" s="1"/>
      <c r="G331" s="1"/>
      <c r="H331" s="1"/>
      <c r="I331" s="1"/>
      <c r="J331" s="1"/>
      <c r="K331" s="1"/>
      <c r="L331" s="55" t="s">
        <v>681</v>
      </c>
    </row>
    <row r="332" spans="1:12" ht="31.5" hidden="1">
      <c r="A332" s="1">
        <v>276</v>
      </c>
      <c r="B332" s="95">
        <v>276</v>
      </c>
      <c r="C332" s="55" t="s">
        <v>276</v>
      </c>
      <c r="D332" s="42" t="s">
        <v>9</v>
      </c>
      <c r="E332" s="26">
        <v>2375.1999999999998</v>
      </c>
      <c r="F332" s="1"/>
      <c r="G332" s="1"/>
      <c r="H332" s="1"/>
      <c r="I332" s="1"/>
      <c r="J332" s="1"/>
      <c r="K332" s="1"/>
      <c r="L332" s="55" t="s">
        <v>682</v>
      </c>
    </row>
    <row r="333" spans="1:12" ht="47.25" hidden="1">
      <c r="A333" s="1">
        <v>277</v>
      </c>
      <c r="B333" s="95">
        <v>277</v>
      </c>
      <c r="C333" s="55" t="s">
        <v>277</v>
      </c>
      <c r="D333" s="42" t="s">
        <v>9</v>
      </c>
      <c r="E333" s="26">
        <v>2035.8</v>
      </c>
      <c r="F333" s="1"/>
      <c r="G333" s="1"/>
      <c r="H333" s="1"/>
      <c r="I333" s="1"/>
      <c r="J333" s="1"/>
      <c r="K333" s="1"/>
      <c r="L333" s="55" t="s">
        <v>683</v>
      </c>
    </row>
    <row r="334" spans="1:12" ht="31.5" hidden="1">
      <c r="A334" s="1">
        <v>278</v>
      </c>
      <c r="B334" s="95">
        <v>278</v>
      </c>
      <c r="C334" s="55" t="s">
        <v>278</v>
      </c>
      <c r="D334" s="42" t="s">
        <v>9</v>
      </c>
      <c r="E334" s="26">
        <v>339.4</v>
      </c>
      <c r="F334" s="1"/>
      <c r="G334" s="1"/>
      <c r="H334" s="1"/>
      <c r="I334" s="1"/>
      <c r="J334" s="1"/>
      <c r="K334" s="1"/>
      <c r="L334" s="55" t="s">
        <v>684</v>
      </c>
    </row>
    <row r="335" spans="1:12" ht="47.25" hidden="1">
      <c r="A335" s="1">
        <v>279</v>
      </c>
      <c r="B335" s="95">
        <v>279</v>
      </c>
      <c r="C335" s="55" t="s">
        <v>279</v>
      </c>
      <c r="D335" s="42" t="s">
        <v>8</v>
      </c>
      <c r="E335" s="29">
        <v>3.96</v>
      </c>
      <c r="F335" s="1"/>
      <c r="G335" s="1"/>
      <c r="H335" s="1"/>
      <c r="I335" s="1"/>
      <c r="J335" s="1"/>
      <c r="K335" s="1"/>
      <c r="L335" s="55" t="s">
        <v>685</v>
      </c>
    </row>
    <row r="336" spans="1:12" ht="94.5" hidden="1">
      <c r="A336" s="1">
        <v>280</v>
      </c>
      <c r="B336" s="95">
        <v>280</v>
      </c>
      <c r="C336" s="55" t="s">
        <v>280</v>
      </c>
      <c r="D336" s="42" t="s">
        <v>28</v>
      </c>
      <c r="E336" s="29">
        <v>276.39</v>
      </c>
      <c r="F336" s="1"/>
      <c r="G336" s="1"/>
      <c r="H336" s="1"/>
      <c r="I336" s="1"/>
      <c r="J336" s="1"/>
      <c r="K336" s="1"/>
      <c r="L336" s="55" t="s">
        <v>686</v>
      </c>
    </row>
    <row r="337" spans="1:12" ht="204.75" hidden="1">
      <c r="A337" s="1">
        <v>281</v>
      </c>
      <c r="B337" s="95">
        <v>281</v>
      </c>
      <c r="C337" s="55" t="s">
        <v>281</v>
      </c>
      <c r="D337" s="42" t="s">
        <v>9</v>
      </c>
      <c r="E337" s="29">
        <v>271.14</v>
      </c>
      <c r="F337" s="1"/>
      <c r="G337" s="1"/>
      <c r="H337" s="1"/>
      <c r="I337" s="1"/>
      <c r="J337" s="1"/>
      <c r="K337" s="1"/>
      <c r="L337" s="55" t="s">
        <v>687</v>
      </c>
    </row>
    <row r="338" spans="1:12" ht="31.5" hidden="1">
      <c r="A338" s="1">
        <v>282</v>
      </c>
      <c r="B338" s="95">
        <v>282</v>
      </c>
      <c r="C338" s="55" t="s">
        <v>282</v>
      </c>
      <c r="D338" s="42" t="s">
        <v>13</v>
      </c>
      <c r="E338" s="41">
        <v>2</v>
      </c>
      <c r="F338" s="1"/>
      <c r="G338" s="1"/>
      <c r="H338" s="1"/>
      <c r="I338" s="1"/>
      <c r="J338" s="1"/>
      <c r="K338" s="1"/>
      <c r="L338" s="55" t="s">
        <v>688</v>
      </c>
    </row>
    <row r="339" spans="1:12" ht="31.5" hidden="1">
      <c r="A339" s="1">
        <v>283</v>
      </c>
      <c r="B339" s="95">
        <v>283</v>
      </c>
      <c r="C339" s="55" t="s">
        <v>283</v>
      </c>
      <c r="D339" s="42" t="s">
        <v>13</v>
      </c>
      <c r="E339" s="41">
        <v>3</v>
      </c>
      <c r="F339" s="1"/>
      <c r="G339" s="1"/>
      <c r="H339" s="1"/>
      <c r="I339" s="1"/>
      <c r="J339" s="1"/>
      <c r="K339" s="1"/>
      <c r="L339" s="55" t="s">
        <v>689</v>
      </c>
    </row>
    <row r="340" spans="1:12" ht="47.25" hidden="1">
      <c r="A340" s="1"/>
      <c r="B340" s="95"/>
      <c r="C340" s="34" t="s">
        <v>284</v>
      </c>
      <c r="D340" s="26"/>
      <c r="E340" s="26"/>
      <c r="F340" s="1"/>
      <c r="G340" s="1"/>
      <c r="H340" s="1"/>
      <c r="I340" s="1"/>
      <c r="J340" s="1"/>
      <c r="K340" s="1"/>
      <c r="L340" s="45"/>
    </row>
    <row r="341" spans="1:12" ht="63" hidden="1">
      <c r="A341" s="1">
        <v>284</v>
      </c>
      <c r="B341" s="95">
        <v>284</v>
      </c>
      <c r="C341" s="55" t="s">
        <v>285</v>
      </c>
      <c r="D341" s="42" t="s">
        <v>9</v>
      </c>
      <c r="E341" s="26">
        <v>106.84</v>
      </c>
      <c r="F341" s="1"/>
      <c r="G341" s="1"/>
      <c r="H341" s="1"/>
      <c r="I341" s="1"/>
      <c r="J341" s="1"/>
      <c r="K341" s="1"/>
      <c r="L341" s="55" t="s">
        <v>690</v>
      </c>
    </row>
    <row r="342" spans="1:12" ht="47.25" hidden="1">
      <c r="A342" s="1">
        <v>285</v>
      </c>
      <c r="B342" s="95">
        <v>285</v>
      </c>
      <c r="C342" s="55" t="s">
        <v>286</v>
      </c>
      <c r="D342" s="42" t="s">
        <v>9</v>
      </c>
      <c r="E342" s="26">
        <v>44.02</v>
      </c>
      <c r="F342" s="1"/>
      <c r="G342" s="1"/>
      <c r="H342" s="1"/>
      <c r="I342" s="1"/>
      <c r="J342" s="1"/>
      <c r="K342" s="1"/>
      <c r="L342" s="55" t="s">
        <v>691</v>
      </c>
    </row>
    <row r="343" spans="1:12" ht="78.75" hidden="1">
      <c r="A343" s="1">
        <v>286</v>
      </c>
      <c r="B343" s="95">
        <v>286</v>
      </c>
      <c r="C343" s="55" t="s">
        <v>287</v>
      </c>
      <c r="D343" s="42" t="s">
        <v>9</v>
      </c>
      <c r="E343" s="26">
        <v>20.88</v>
      </c>
      <c r="F343" s="1"/>
      <c r="G343" s="1"/>
      <c r="H343" s="1"/>
      <c r="I343" s="1"/>
      <c r="J343" s="1"/>
      <c r="K343" s="1"/>
      <c r="L343" s="55" t="s">
        <v>692</v>
      </c>
    </row>
    <row r="344" spans="1:12" ht="126" hidden="1">
      <c r="A344" s="1">
        <v>287</v>
      </c>
      <c r="B344" s="95">
        <v>287</v>
      </c>
      <c r="C344" s="55" t="s">
        <v>288</v>
      </c>
      <c r="D344" s="42" t="s">
        <v>9</v>
      </c>
      <c r="E344" s="26">
        <v>9</v>
      </c>
      <c r="F344" s="1"/>
      <c r="G344" s="1"/>
      <c r="H344" s="1"/>
      <c r="I344" s="1"/>
      <c r="J344" s="1"/>
      <c r="K344" s="1"/>
      <c r="L344" s="55" t="s">
        <v>693</v>
      </c>
    </row>
    <row r="345" spans="1:12" ht="63" hidden="1">
      <c r="A345" s="1">
        <v>288</v>
      </c>
      <c r="B345" s="95">
        <v>288</v>
      </c>
      <c r="C345" s="55" t="s">
        <v>289</v>
      </c>
      <c r="D345" s="42" t="s">
        <v>9</v>
      </c>
      <c r="E345" s="29">
        <v>40.68</v>
      </c>
      <c r="F345" s="1"/>
      <c r="G345" s="1"/>
      <c r="H345" s="1"/>
      <c r="I345" s="1"/>
      <c r="J345" s="1"/>
      <c r="K345" s="1"/>
      <c r="L345" s="55" t="s">
        <v>694</v>
      </c>
    </row>
    <row r="346" spans="1:12" ht="204.75" hidden="1">
      <c r="A346" s="1">
        <v>289</v>
      </c>
      <c r="B346" s="95">
        <v>289</v>
      </c>
      <c r="C346" s="12" t="s">
        <v>290</v>
      </c>
      <c r="D346" s="11" t="s">
        <v>9</v>
      </c>
      <c r="E346" s="14">
        <v>53.6</v>
      </c>
      <c r="F346" s="1"/>
      <c r="G346" s="1"/>
      <c r="H346" s="1"/>
      <c r="I346" s="1"/>
      <c r="J346" s="1"/>
      <c r="K346" s="1"/>
      <c r="L346" s="12" t="s">
        <v>695</v>
      </c>
    </row>
    <row r="347" spans="1:12" ht="31.5" hidden="1">
      <c r="A347" s="1"/>
      <c r="B347" s="95"/>
      <c r="C347" s="34" t="s">
        <v>291</v>
      </c>
      <c r="D347" s="26"/>
      <c r="E347" s="26"/>
      <c r="F347" s="1"/>
      <c r="G347" s="1"/>
      <c r="H347" s="1"/>
      <c r="I347" s="1"/>
      <c r="J347" s="1"/>
      <c r="K347" s="1"/>
      <c r="L347" s="45"/>
    </row>
    <row r="348" spans="1:12" ht="31.5" hidden="1">
      <c r="A348" s="1">
        <v>290</v>
      </c>
      <c r="B348" s="95">
        <v>290</v>
      </c>
      <c r="C348" s="55" t="s">
        <v>292</v>
      </c>
      <c r="D348" s="42" t="s">
        <v>9</v>
      </c>
      <c r="E348" s="29">
        <v>83.16</v>
      </c>
      <c r="F348" s="1"/>
      <c r="G348" s="1"/>
      <c r="H348" s="1"/>
      <c r="I348" s="1"/>
      <c r="J348" s="1"/>
      <c r="K348" s="1"/>
      <c r="L348" s="55" t="s">
        <v>696</v>
      </c>
    </row>
    <row r="349" spans="1:12" ht="31.5" hidden="1">
      <c r="A349" s="1">
        <v>291</v>
      </c>
      <c r="B349" s="95">
        <v>291</v>
      </c>
      <c r="C349" s="55" t="s">
        <v>276</v>
      </c>
      <c r="D349" s="42" t="s">
        <v>9</v>
      </c>
      <c r="E349" s="29">
        <v>83.16</v>
      </c>
      <c r="F349" s="1"/>
      <c r="G349" s="1"/>
      <c r="H349" s="1"/>
      <c r="I349" s="1"/>
      <c r="J349" s="1"/>
      <c r="K349" s="1"/>
      <c r="L349" s="55" t="s">
        <v>697</v>
      </c>
    </row>
    <row r="350" spans="1:12" ht="157.5" hidden="1">
      <c r="A350" s="1">
        <v>292</v>
      </c>
      <c r="B350" s="95">
        <v>292</v>
      </c>
      <c r="C350" s="55" t="s">
        <v>275</v>
      </c>
      <c r="D350" s="42" t="s">
        <v>9</v>
      </c>
      <c r="E350" s="29">
        <v>83.16</v>
      </c>
      <c r="F350" s="1"/>
      <c r="G350" s="1"/>
      <c r="H350" s="1"/>
      <c r="I350" s="1"/>
      <c r="J350" s="1"/>
      <c r="K350" s="1"/>
      <c r="L350" s="55" t="s">
        <v>698</v>
      </c>
    </row>
    <row r="351" spans="1:12" ht="78.75" hidden="1">
      <c r="A351" s="1">
        <v>293</v>
      </c>
      <c r="B351" s="95">
        <v>293</v>
      </c>
      <c r="C351" s="55" t="s">
        <v>274</v>
      </c>
      <c r="D351" s="42" t="s">
        <v>9</v>
      </c>
      <c r="E351" s="29">
        <v>83.16</v>
      </c>
      <c r="F351" s="1"/>
      <c r="G351" s="1"/>
      <c r="H351" s="1"/>
      <c r="I351" s="1"/>
      <c r="J351" s="1"/>
      <c r="K351" s="1"/>
      <c r="L351" s="55" t="s">
        <v>699</v>
      </c>
    </row>
    <row r="352" spans="1:12" ht="126" hidden="1">
      <c r="A352" s="1">
        <v>294</v>
      </c>
      <c r="B352" s="95">
        <v>294</v>
      </c>
      <c r="C352" s="55" t="s">
        <v>272</v>
      </c>
      <c r="D352" s="42" t="s">
        <v>9</v>
      </c>
      <c r="E352" s="29">
        <v>83.16</v>
      </c>
      <c r="F352" s="1"/>
      <c r="G352" s="1"/>
      <c r="H352" s="1"/>
      <c r="I352" s="1"/>
      <c r="J352" s="1"/>
      <c r="K352" s="1"/>
      <c r="L352" s="55" t="s">
        <v>700</v>
      </c>
    </row>
    <row r="353" spans="1:12" ht="267.75" hidden="1">
      <c r="A353" s="1">
        <v>295</v>
      </c>
      <c r="B353" s="95">
        <v>295</v>
      </c>
      <c r="C353" s="55" t="s">
        <v>293</v>
      </c>
      <c r="D353" s="42" t="s">
        <v>9</v>
      </c>
      <c r="E353" s="29">
        <v>28.76</v>
      </c>
      <c r="F353" s="1"/>
      <c r="G353" s="1"/>
      <c r="H353" s="1"/>
      <c r="I353" s="1"/>
      <c r="J353" s="1"/>
      <c r="K353" s="1"/>
      <c r="L353" s="55" t="s">
        <v>701</v>
      </c>
    </row>
    <row r="354" spans="1:12" ht="47.25" hidden="1">
      <c r="A354" s="1">
        <v>296</v>
      </c>
      <c r="B354" s="95">
        <v>296</v>
      </c>
      <c r="C354" s="55" t="s">
        <v>294</v>
      </c>
      <c r="D354" s="42" t="s">
        <v>13</v>
      </c>
      <c r="E354" s="26">
        <v>30</v>
      </c>
      <c r="F354" s="1"/>
      <c r="G354" s="1"/>
      <c r="H354" s="1"/>
      <c r="I354" s="1"/>
      <c r="J354" s="1"/>
      <c r="K354" s="1"/>
      <c r="L354" s="55" t="s">
        <v>702</v>
      </c>
    </row>
    <row r="355" spans="1:12" ht="141.75" hidden="1">
      <c r="A355" s="1">
        <v>297</v>
      </c>
      <c r="B355" s="95">
        <v>297</v>
      </c>
      <c r="C355" s="55" t="s">
        <v>295</v>
      </c>
      <c r="D355" s="42" t="s">
        <v>9</v>
      </c>
      <c r="E355" s="29">
        <v>15.39</v>
      </c>
      <c r="F355" s="1"/>
      <c r="G355" s="1"/>
      <c r="H355" s="1"/>
      <c r="I355" s="1"/>
      <c r="J355" s="1"/>
      <c r="K355" s="1"/>
      <c r="L355" s="55" t="s">
        <v>703</v>
      </c>
    </row>
    <row r="356" spans="1:12" ht="63" hidden="1">
      <c r="A356" s="1">
        <v>298</v>
      </c>
      <c r="B356" s="95">
        <v>298</v>
      </c>
      <c r="C356" s="55" t="s">
        <v>296</v>
      </c>
      <c r="D356" s="42" t="s">
        <v>9</v>
      </c>
      <c r="E356" s="26">
        <v>10.8</v>
      </c>
      <c r="F356" s="1"/>
      <c r="G356" s="1"/>
      <c r="H356" s="1"/>
      <c r="I356" s="1"/>
      <c r="J356" s="1"/>
      <c r="K356" s="1"/>
      <c r="L356" s="55" t="s">
        <v>704</v>
      </c>
    </row>
    <row r="357" spans="1:12" ht="47.25" hidden="1">
      <c r="A357" s="1">
        <v>299</v>
      </c>
      <c r="B357" s="95">
        <v>299</v>
      </c>
      <c r="C357" s="55" t="s">
        <v>297</v>
      </c>
      <c r="D357" s="42" t="s">
        <v>9</v>
      </c>
      <c r="E357" s="29">
        <v>25.03</v>
      </c>
      <c r="F357" s="1"/>
      <c r="G357" s="1"/>
      <c r="H357" s="1"/>
      <c r="I357" s="1"/>
      <c r="J357" s="1"/>
      <c r="K357" s="1"/>
      <c r="L357" s="55" t="s">
        <v>705</v>
      </c>
    </row>
    <row r="358" spans="1:12" ht="110.25" hidden="1">
      <c r="A358" s="1">
        <v>300</v>
      </c>
      <c r="B358" s="95">
        <v>300</v>
      </c>
      <c r="C358" s="55" t="s">
        <v>298</v>
      </c>
      <c r="D358" s="42" t="s">
        <v>9</v>
      </c>
      <c r="E358" s="29">
        <v>36.24</v>
      </c>
      <c r="F358" s="1"/>
      <c r="G358" s="1"/>
      <c r="H358" s="1"/>
      <c r="I358" s="1"/>
      <c r="J358" s="1"/>
      <c r="K358" s="1"/>
      <c r="L358" s="55" t="s">
        <v>706</v>
      </c>
    </row>
    <row r="359" spans="1:12" ht="267.75" hidden="1">
      <c r="A359" s="1">
        <v>301</v>
      </c>
      <c r="B359" s="95">
        <v>301</v>
      </c>
      <c r="C359" s="55" t="s">
        <v>299</v>
      </c>
      <c r="D359" s="42" t="s">
        <v>15</v>
      </c>
      <c r="E359" s="39">
        <v>1.3109999999999999</v>
      </c>
      <c r="F359" s="1"/>
      <c r="G359" s="1"/>
      <c r="H359" s="1"/>
      <c r="I359" s="1"/>
      <c r="J359" s="1"/>
      <c r="K359" s="1"/>
      <c r="L359" s="55" t="s">
        <v>707</v>
      </c>
    </row>
    <row r="360" spans="1:12" ht="15.75" hidden="1">
      <c r="A360" s="1"/>
      <c r="B360" s="95"/>
      <c r="C360" s="34" t="s">
        <v>300</v>
      </c>
      <c r="D360" s="42"/>
      <c r="E360" s="26"/>
      <c r="F360" s="1"/>
      <c r="G360" s="1"/>
      <c r="H360" s="1"/>
      <c r="I360" s="1"/>
      <c r="J360" s="1"/>
      <c r="K360" s="1"/>
      <c r="L360" s="45"/>
    </row>
    <row r="361" spans="1:12" ht="78.75" hidden="1">
      <c r="A361" s="1">
        <v>302</v>
      </c>
      <c r="B361" s="95">
        <v>302</v>
      </c>
      <c r="C361" s="45" t="s">
        <v>301</v>
      </c>
      <c r="D361" s="42" t="s">
        <v>31</v>
      </c>
      <c r="E361" s="26">
        <v>678</v>
      </c>
      <c r="F361" s="1"/>
      <c r="G361" s="1"/>
      <c r="H361" s="1"/>
      <c r="I361" s="1"/>
      <c r="J361" s="1"/>
      <c r="K361" s="1"/>
      <c r="L361" s="45" t="s">
        <v>708</v>
      </c>
    </row>
    <row r="362" spans="1:12" ht="63" hidden="1">
      <c r="A362" s="1">
        <v>303</v>
      </c>
      <c r="B362" s="95">
        <v>303</v>
      </c>
      <c r="C362" s="45" t="s">
        <v>302</v>
      </c>
      <c r="D362" s="42" t="s">
        <v>31</v>
      </c>
      <c r="E362" s="26">
        <v>67.8</v>
      </c>
      <c r="F362" s="1"/>
      <c r="G362" s="1"/>
      <c r="H362" s="1"/>
      <c r="I362" s="1"/>
      <c r="J362" s="1"/>
      <c r="K362" s="1"/>
      <c r="L362" s="45" t="s">
        <v>709</v>
      </c>
    </row>
    <row r="363" spans="1:12" ht="78.75" hidden="1">
      <c r="A363" s="1">
        <v>304</v>
      </c>
      <c r="B363" s="95">
        <v>304</v>
      </c>
      <c r="C363" s="45" t="s">
        <v>303</v>
      </c>
      <c r="D363" s="42" t="s">
        <v>31</v>
      </c>
      <c r="E363" s="26">
        <v>90.4</v>
      </c>
      <c r="F363" s="1"/>
      <c r="G363" s="1"/>
      <c r="H363" s="1"/>
      <c r="I363" s="1"/>
      <c r="J363" s="1"/>
      <c r="K363" s="1"/>
      <c r="L363" s="45" t="s">
        <v>710</v>
      </c>
    </row>
    <row r="364" spans="1:12" ht="94.5" hidden="1">
      <c r="A364" s="1">
        <v>305</v>
      </c>
      <c r="B364" s="95">
        <v>305</v>
      </c>
      <c r="C364" s="45" t="s">
        <v>304</v>
      </c>
      <c r="D364" s="42" t="s">
        <v>15</v>
      </c>
      <c r="E364" s="39">
        <v>4.6079999999999997</v>
      </c>
      <c r="F364" s="1"/>
      <c r="G364" s="1"/>
      <c r="H364" s="1"/>
      <c r="I364" s="1"/>
      <c r="J364" s="1"/>
      <c r="K364" s="1"/>
      <c r="L364" s="45" t="s">
        <v>711</v>
      </c>
    </row>
    <row r="365" spans="1:12" ht="78.75" hidden="1">
      <c r="A365" s="1">
        <v>306</v>
      </c>
      <c r="B365" s="95">
        <v>306</v>
      </c>
      <c r="C365" s="45" t="s">
        <v>305</v>
      </c>
      <c r="D365" s="42" t="s">
        <v>31</v>
      </c>
      <c r="E365" s="26">
        <v>48</v>
      </c>
      <c r="F365" s="1"/>
      <c r="G365" s="1"/>
      <c r="H365" s="1"/>
      <c r="I365" s="1"/>
      <c r="J365" s="1"/>
      <c r="K365" s="1"/>
      <c r="L365" s="45" t="s">
        <v>712</v>
      </c>
    </row>
    <row r="366" spans="1:12" ht="94.5" hidden="1">
      <c r="A366" s="1">
        <v>307</v>
      </c>
      <c r="B366" s="95">
        <v>307</v>
      </c>
      <c r="C366" s="45" t="s">
        <v>306</v>
      </c>
      <c r="D366" s="42" t="s">
        <v>31</v>
      </c>
      <c r="E366" s="29">
        <v>331.69</v>
      </c>
      <c r="F366" s="1"/>
      <c r="G366" s="1"/>
      <c r="H366" s="1"/>
      <c r="I366" s="1"/>
      <c r="J366" s="1"/>
      <c r="K366" s="1"/>
      <c r="L366" s="45" t="s">
        <v>713</v>
      </c>
    </row>
    <row r="367" spans="1:12" ht="47.25" hidden="1">
      <c r="A367" s="1">
        <v>308</v>
      </c>
      <c r="B367" s="95">
        <v>308</v>
      </c>
      <c r="C367" s="45" t="s">
        <v>307</v>
      </c>
      <c r="D367" s="42" t="s">
        <v>31</v>
      </c>
      <c r="E367" s="29">
        <v>7.23</v>
      </c>
      <c r="F367" s="1"/>
      <c r="G367" s="1"/>
      <c r="H367" s="1"/>
      <c r="I367" s="1"/>
      <c r="J367" s="1"/>
      <c r="K367" s="1"/>
      <c r="L367" s="45" t="s">
        <v>714</v>
      </c>
    </row>
    <row r="368" spans="1:12" ht="94.5" hidden="1">
      <c r="A368" s="1">
        <v>309</v>
      </c>
      <c r="B368" s="95">
        <v>309</v>
      </c>
      <c r="C368" s="45" t="s">
        <v>308</v>
      </c>
      <c r="D368" s="42" t="s">
        <v>15</v>
      </c>
      <c r="E368" s="29">
        <v>2.81</v>
      </c>
      <c r="F368" s="1"/>
      <c r="G368" s="1"/>
      <c r="H368" s="1"/>
      <c r="I368" s="1"/>
      <c r="J368" s="1"/>
      <c r="K368" s="1"/>
      <c r="L368" s="45" t="s">
        <v>715</v>
      </c>
    </row>
    <row r="369" spans="1:12" ht="15.75" hidden="1">
      <c r="A369" s="1"/>
      <c r="B369" s="95"/>
      <c r="C369" s="34" t="s">
        <v>309</v>
      </c>
      <c r="D369" s="42"/>
      <c r="E369" s="26"/>
      <c r="F369" s="1"/>
      <c r="G369" s="1"/>
      <c r="H369" s="1"/>
      <c r="I369" s="1"/>
      <c r="J369" s="1"/>
      <c r="K369" s="1"/>
      <c r="L369" s="45"/>
    </row>
    <row r="370" spans="1:12" ht="78.75" hidden="1">
      <c r="A370" s="1">
        <v>310</v>
      </c>
      <c r="B370" s="95">
        <v>310</v>
      </c>
      <c r="C370" s="45" t="s">
        <v>310</v>
      </c>
      <c r="D370" s="42" t="s">
        <v>31</v>
      </c>
      <c r="E370" s="26">
        <v>511.2</v>
      </c>
      <c r="F370" s="1"/>
      <c r="G370" s="1"/>
      <c r="H370" s="1"/>
      <c r="I370" s="1"/>
      <c r="J370" s="1"/>
      <c r="K370" s="1"/>
      <c r="L370" s="45" t="s">
        <v>716</v>
      </c>
    </row>
    <row r="371" spans="1:12" ht="126" hidden="1">
      <c r="A371" s="1">
        <v>311</v>
      </c>
      <c r="B371" s="95">
        <v>311</v>
      </c>
      <c r="C371" s="45" t="s">
        <v>311</v>
      </c>
      <c r="D371" s="42" t="s">
        <v>31</v>
      </c>
      <c r="E371" s="29">
        <v>375.15</v>
      </c>
      <c r="F371" s="1"/>
      <c r="G371" s="1"/>
      <c r="H371" s="1"/>
      <c r="I371" s="1"/>
      <c r="J371" s="1"/>
      <c r="K371" s="1"/>
      <c r="L371" s="45" t="s">
        <v>717</v>
      </c>
    </row>
    <row r="372" spans="1:12" ht="299.25" hidden="1">
      <c r="A372" s="1">
        <v>312</v>
      </c>
      <c r="B372" s="95">
        <v>312</v>
      </c>
      <c r="C372" s="45" t="s">
        <v>312</v>
      </c>
      <c r="D372" s="42" t="s">
        <v>31</v>
      </c>
      <c r="E372" s="29">
        <v>1012.04</v>
      </c>
      <c r="F372" s="1"/>
      <c r="G372" s="1"/>
      <c r="H372" s="1"/>
      <c r="I372" s="1"/>
      <c r="J372" s="1"/>
      <c r="K372" s="1"/>
      <c r="L372" s="45" t="s">
        <v>718</v>
      </c>
    </row>
    <row r="373" spans="1:12" ht="110.25" hidden="1">
      <c r="A373" s="1">
        <v>313</v>
      </c>
      <c r="B373" s="95">
        <v>313</v>
      </c>
      <c r="C373" s="45" t="s">
        <v>313</v>
      </c>
      <c r="D373" s="42" t="s">
        <v>31</v>
      </c>
      <c r="E373" s="26">
        <v>389.57</v>
      </c>
      <c r="F373" s="1"/>
      <c r="G373" s="1"/>
      <c r="H373" s="1"/>
      <c r="I373" s="1"/>
      <c r="J373" s="1"/>
      <c r="K373" s="1"/>
      <c r="L373" s="45" t="s">
        <v>719</v>
      </c>
    </row>
    <row r="374" spans="1:12" ht="20.25" hidden="1">
      <c r="A374" s="1"/>
      <c r="B374" s="95"/>
      <c r="C374" s="56" t="s">
        <v>78</v>
      </c>
      <c r="D374" s="57"/>
      <c r="E374" s="58"/>
      <c r="F374" s="1"/>
      <c r="G374" s="1"/>
      <c r="H374" s="1"/>
      <c r="I374" s="1"/>
      <c r="J374" s="1"/>
      <c r="K374" s="1"/>
      <c r="L374" s="112"/>
    </row>
    <row r="375" spans="1:12" ht="15.75" hidden="1">
      <c r="A375" s="1"/>
      <c r="B375" s="95"/>
      <c r="C375" s="59" t="s">
        <v>314</v>
      </c>
      <c r="D375" s="60"/>
      <c r="E375" s="32"/>
      <c r="F375" s="1"/>
      <c r="G375" s="1"/>
      <c r="H375" s="1"/>
      <c r="I375" s="1"/>
      <c r="J375" s="1"/>
      <c r="K375" s="1"/>
      <c r="L375" s="113"/>
    </row>
    <row r="376" spans="1:12" ht="315" hidden="1">
      <c r="A376" s="1">
        <v>314</v>
      </c>
      <c r="B376" s="95">
        <v>314</v>
      </c>
      <c r="C376" s="48" t="s">
        <v>315</v>
      </c>
      <c r="D376" s="11" t="s">
        <v>31</v>
      </c>
      <c r="E376" s="13">
        <v>654.11</v>
      </c>
      <c r="F376" s="1"/>
      <c r="G376" s="1"/>
      <c r="H376" s="1"/>
      <c r="I376" s="1"/>
      <c r="J376" s="1"/>
      <c r="K376" s="1"/>
      <c r="L376" s="48" t="s">
        <v>720</v>
      </c>
    </row>
    <row r="377" spans="1:12" ht="220.5" hidden="1">
      <c r="A377" s="1">
        <v>315</v>
      </c>
      <c r="B377" s="95">
        <v>315</v>
      </c>
      <c r="C377" s="48" t="s">
        <v>316</v>
      </c>
      <c r="D377" s="11" t="s">
        <v>31</v>
      </c>
      <c r="E377" s="13">
        <v>88.67</v>
      </c>
      <c r="F377" s="1"/>
      <c r="G377" s="1"/>
      <c r="H377" s="1"/>
      <c r="I377" s="1"/>
      <c r="J377" s="1"/>
      <c r="K377" s="1"/>
      <c r="L377" s="48" t="s">
        <v>721</v>
      </c>
    </row>
    <row r="378" spans="1:12" ht="141.75" hidden="1">
      <c r="A378" s="1">
        <v>316</v>
      </c>
      <c r="B378" s="95">
        <v>316</v>
      </c>
      <c r="C378" s="48" t="s">
        <v>317</v>
      </c>
      <c r="D378" s="11" t="s">
        <v>31</v>
      </c>
      <c r="E378" s="14">
        <v>65.3</v>
      </c>
      <c r="F378" s="1"/>
      <c r="G378" s="1"/>
      <c r="H378" s="1"/>
      <c r="I378" s="1"/>
      <c r="J378" s="1"/>
      <c r="K378" s="1"/>
      <c r="L378" s="48" t="s">
        <v>722</v>
      </c>
    </row>
    <row r="379" spans="1:12" ht="47.25" hidden="1">
      <c r="A379" s="1">
        <v>317</v>
      </c>
      <c r="B379" s="95">
        <v>317</v>
      </c>
      <c r="C379" s="48" t="s">
        <v>318</v>
      </c>
      <c r="D379" s="11" t="s">
        <v>31</v>
      </c>
      <c r="E379" s="13">
        <v>58.95</v>
      </c>
      <c r="F379" s="1"/>
      <c r="G379" s="1"/>
      <c r="H379" s="1"/>
      <c r="I379" s="1"/>
      <c r="J379" s="1"/>
      <c r="K379" s="1"/>
      <c r="L379" s="48" t="s">
        <v>723</v>
      </c>
    </row>
    <row r="380" spans="1:12" ht="157.5" hidden="1">
      <c r="A380" s="1">
        <v>318</v>
      </c>
      <c r="B380" s="95">
        <v>318</v>
      </c>
      <c r="C380" s="48" t="s">
        <v>318</v>
      </c>
      <c r="D380" s="11" t="s">
        <v>31</v>
      </c>
      <c r="E380" s="15">
        <v>4.2640000000000002</v>
      </c>
      <c r="F380" s="1"/>
      <c r="G380" s="1"/>
      <c r="H380" s="1"/>
      <c r="I380" s="1"/>
      <c r="J380" s="1"/>
      <c r="K380" s="1"/>
      <c r="L380" s="48" t="s">
        <v>724</v>
      </c>
    </row>
    <row r="381" spans="1:12" ht="31.5" hidden="1">
      <c r="A381" s="1"/>
      <c r="B381" s="95"/>
      <c r="C381" s="61" t="s">
        <v>319</v>
      </c>
      <c r="D381" s="62"/>
      <c r="E381" s="63"/>
      <c r="F381" s="1"/>
      <c r="G381" s="1"/>
      <c r="H381" s="1"/>
      <c r="I381" s="1"/>
      <c r="J381" s="1"/>
      <c r="K381" s="1"/>
      <c r="L381" s="114"/>
    </row>
    <row r="382" spans="1:12" ht="63" hidden="1">
      <c r="A382" s="1">
        <v>319</v>
      </c>
      <c r="B382" s="95">
        <v>319</v>
      </c>
      <c r="C382" s="48" t="s">
        <v>107</v>
      </c>
      <c r="D382" s="11" t="s">
        <v>13</v>
      </c>
      <c r="E382" s="14">
        <v>4</v>
      </c>
      <c r="F382" s="1"/>
      <c r="G382" s="1"/>
      <c r="H382" s="1"/>
      <c r="I382" s="1"/>
      <c r="J382" s="1"/>
      <c r="K382" s="1"/>
      <c r="L382" s="48" t="s">
        <v>725</v>
      </c>
    </row>
    <row r="383" spans="1:12" ht="47.25" hidden="1">
      <c r="A383" s="1">
        <v>320</v>
      </c>
      <c r="B383" s="95">
        <v>320</v>
      </c>
      <c r="C383" s="64" t="s">
        <v>108</v>
      </c>
      <c r="D383" s="11" t="s">
        <v>8</v>
      </c>
      <c r="E383" s="15">
        <v>2.7E-2</v>
      </c>
      <c r="F383" s="1"/>
      <c r="G383" s="1"/>
      <c r="H383" s="1"/>
      <c r="I383" s="1"/>
      <c r="J383" s="1"/>
      <c r="K383" s="1"/>
      <c r="L383" s="48" t="s">
        <v>726</v>
      </c>
    </row>
    <row r="384" spans="1:12" ht="94.5" hidden="1">
      <c r="A384" s="1">
        <v>321</v>
      </c>
      <c r="B384" s="95">
        <v>321</v>
      </c>
      <c r="C384" s="64" t="s">
        <v>110</v>
      </c>
      <c r="D384" s="14" t="s">
        <v>8</v>
      </c>
      <c r="E384" s="15">
        <v>7.0000000000000001E-3</v>
      </c>
      <c r="F384" s="1"/>
      <c r="G384" s="1"/>
      <c r="H384" s="1"/>
      <c r="I384" s="1"/>
      <c r="J384" s="1"/>
      <c r="K384" s="1"/>
      <c r="L384" s="64" t="s">
        <v>727</v>
      </c>
    </row>
    <row r="385" spans="1:12" ht="94.5" hidden="1">
      <c r="A385" s="1">
        <v>322</v>
      </c>
      <c r="B385" s="95">
        <v>322</v>
      </c>
      <c r="C385" s="64" t="s">
        <v>109</v>
      </c>
      <c r="D385" s="14" t="s">
        <v>8</v>
      </c>
      <c r="E385" s="15">
        <v>3.7999999999999999E-2</v>
      </c>
      <c r="F385" s="1"/>
      <c r="G385" s="1"/>
      <c r="H385" s="1"/>
      <c r="I385" s="1"/>
      <c r="J385" s="1"/>
      <c r="K385" s="1"/>
      <c r="L385" s="64" t="s">
        <v>728</v>
      </c>
    </row>
    <row r="386" spans="1:12" ht="15.75" hidden="1">
      <c r="A386" s="1"/>
      <c r="B386" s="95"/>
      <c r="C386" s="34" t="s">
        <v>320</v>
      </c>
      <c r="D386" s="57"/>
      <c r="E386" s="58"/>
      <c r="F386" s="1"/>
      <c r="G386" s="1"/>
      <c r="H386" s="1"/>
      <c r="I386" s="1"/>
      <c r="J386" s="1"/>
      <c r="K386" s="1"/>
      <c r="L386" s="112"/>
    </row>
    <row r="387" spans="1:12" ht="346.5" hidden="1">
      <c r="A387" s="1">
        <v>323</v>
      </c>
      <c r="B387" s="95">
        <v>323</v>
      </c>
      <c r="C387" s="48" t="s">
        <v>321</v>
      </c>
      <c r="D387" s="11" t="s">
        <v>15</v>
      </c>
      <c r="E387" s="15">
        <v>4.7679999999999998</v>
      </c>
      <c r="F387" s="1"/>
      <c r="G387" s="1"/>
      <c r="H387" s="1"/>
      <c r="I387" s="1"/>
      <c r="J387" s="1"/>
      <c r="K387" s="1"/>
      <c r="L387" s="48" t="s">
        <v>729</v>
      </c>
    </row>
    <row r="388" spans="1:12" ht="157.5" hidden="1">
      <c r="A388" s="1">
        <v>324</v>
      </c>
      <c r="B388" s="95">
        <v>324</v>
      </c>
      <c r="C388" s="48" t="s">
        <v>322</v>
      </c>
      <c r="D388" s="11" t="s">
        <v>31</v>
      </c>
      <c r="E388" s="13">
        <v>50.17</v>
      </c>
      <c r="F388" s="1"/>
      <c r="G388" s="1"/>
      <c r="H388" s="1"/>
      <c r="I388" s="1"/>
      <c r="J388" s="1"/>
      <c r="K388" s="1"/>
      <c r="L388" s="48" t="s">
        <v>730</v>
      </c>
    </row>
    <row r="389" spans="1:12" ht="236.25" hidden="1">
      <c r="A389" s="1">
        <v>325</v>
      </c>
      <c r="B389" s="95">
        <v>325</v>
      </c>
      <c r="C389" s="48" t="s">
        <v>318</v>
      </c>
      <c r="D389" s="11" t="s">
        <v>15</v>
      </c>
      <c r="E389" s="15">
        <v>1.149</v>
      </c>
      <c r="F389" s="1"/>
      <c r="G389" s="1"/>
      <c r="H389" s="1"/>
      <c r="I389" s="1"/>
      <c r="J389" s="1"/>
      <c r="K389" s="1"/>
      <c r="L389" s="48" t="s">
        <v>731</v>
      </c>
    </row>
    <row r="390" spans="1:12" ht="141.75" hidden="1">
      <c r="A390" s="1">
        <v>326</v>
      </c>
      <c r="B390" s="95">
        <v>326</v>
      </c>
      <c r="C390" s="48" t="s">
        <v>318</v>
      </c>
      <c r="D390" s="11" t="s">
        <v>31</v>
      </c>
      <c r="E390" s="15">
        <v>3.2240000000000002</v>
      </c>
      <c r="F390" s="1"/>
      <c r="G390" s="1"/>
      <c r="H390" s="1"/>
      <c r="I390" s="1"/>
      <c r="J390" s="1"/>
      <c r="K390" s="1"/>
      <c r="L390" s="48" t="s">
        <v>732</v>
      </c>
    </row>
    <row r="391" spans="1:12" ht="31.5" hidden="1">
      <c r="A391" s="1"/>
      <c r="B391" s="95"/>
      <c r="C391" s="61" t="s">
        <v>323</v>
      </c>
      <c r="D391" s="11"/>
      <c r="E391" s="14"/>
      <c r="F391" s="1"/>
      <c r="G391" s="1"/>
      <c r="H391" s="1"/>
      <c r="I391" s="1"/>
      <c r="J391" s="1"/>
      <c r="K391" s="1"/>
      <c r="L391" s="48"/>
    </row>
    <row r="392" spans="1:12" ht="63" hidden="1">
      <c r="A392" s="1">
        <v>327</v>
      </c>
      <c r="B392" s="95">
        <v>327</v>
      </c>
      <c r="C392" s="48" t="s">
        <v>107</v>
      </c>
      <c r="D392" s="11" t="s">
        <v>13</v>
      </c>
      <c r="E392" s="14">
        <v>2</v>
      </c>
      <c r="F392" s="1"/>
      <c r="G392" s="1"/>
      <c r="H392" s="1"/>
      <c r="I392" s="1"/>
      <c r="J392" s="1"/>
      <c r="K392" s="1"/>
      <c r="L392" s="48" t="s">
        <v>733</v>
      </c>
    </row>
    <row r="393" spans="1:12" ht="47.25" hidden="1">
      <c r="A393" s="1">
        <v>328</v>
      </c>
      <c r="B393" s="95">
        <v>328</v>
      </c>
      <c r="C393" s="64" t="s">
        <v>108</v>
      </c>
      <c r="D393" s="11" t="s">
        <v>8</v>
      </c>
      <c r="E393" s="15">
        <v>1.4E-2</v>
      </c>
      <c r="F393" s="1"/>
      <c r="G393" s="1"/>
      <c r="H393" s="1"/>
      <c r="I393" s="1"/>
      <c r="J393" s="1"/>
      <c r="K393" s="1"/>
      <c r="L393" s="48" t="s">
        <v>734</v>
      </c>
    </row>
    <row r="394" spans="1:12" ht="94.5" hidden="1">
      <c r="A394" s="1">
        <v>329</v>
      </c>
      <c r="B394" s="95">
        <v>329</v>
      </c>
      <c r="C394" s="64" t="s">
        <v>110</v>
      </c>
      <c r="D394" s="14" t="s">
        <v>8</v>
      </c>
      <c r="E394" s="15">
        <v>2.1999999999999999E-2</v>
      </c>
      <c r="F394" s="1"/>
      <c r="G394" s="1"/>
      <c r="H394" s="1"/>
      <c r="I394" s="1"/>
      <c r="J394" s="1"/>
      <c r="K394" s="1"/>
      <c r="L394" s="64" t="s">
        <v>735</v>
      </c>
    </row>
    <row r="395" spans="1:12" ht="94.5" hidden="1">
      <c r="A395" s="1">
        <v>330</v>
      </c>
      <c r="B395" s="95">
        <v>330</v>
      </c>
      <c r="C395" s="64" t="s">
        <v>109</v>
      </c>
      <c r="D395" s="14" t="s">
        <v>8</v>
      </c>
      <c r="E395" s="15">
        <v>2.1999999999999999E-2</v>
      </c>
      <c r="F395" s="1"/>
      <c r="G395" s="1"/>
      <c r="H395" s="1"/>
      <c r="I395" s="1"/>
      <c r="J395" s="1"/>
      <c r="K395" s="1"/>
      <c r="L395" s="64" t="s">
        <v>736</v>
      </c>
    </row>
    <row r="396" spans="1:12" ht="31.5" hidden="1">
      <c r="A396" s="1"/>
      <c r="B396" s="95"/>
      <c r="C396" s="61" t="s">
        <v>324</v>
      </c>
      <c r="D396" s="11"/>
      <c r="E396" s="14"/>
      <c r="F396" s="1"/>
      <c r="G396" s="1"/>
      <c r="H396" s="1"/>
      <c r="I396" s="1"/>
      <c r="J396" s="1"/>
      <c r="K396" s="1"/>
      <c r="L396" s="48"/>
    </row>
    <row r="397" spans="1:12" ht="157.5" hidden="1">
      <c r="A397" s="1">
        <v>331</v>
      </c>
      <c r="B397" s="95">
        <v>331</v>
      </c>
      <c r="C397" s="48" t="s">
        <v>325</v>
      </c>
      <c r="D397" s="11" t="s">
        <v>31</v>
      </c>
      <c r="E397" s="13">
        <v>541.75</v>
      </c>
      <c r="F397" s="1"/>
      <c r="G397" s="1"/>
      <c r="H397" s="1"/>
      <c r="I397" s="1"/>
      <c r="J397" s="1"/>
      <c r="K397" s="1"/>
      <c r="L397" s="48" t="s">
        <v>737</v>
      </c>
    </row>
    <row r="398" spans="1:12" ht="15.75" hidden="1">
      <c r="A398" s="1"/>
      <c r="B398" s="95"/>
      <c r="C398" s="34" t="s">
        <v>326</v>
      </c>
      <c r="D398" s="57"/>
      <c r="E398" s="58"/>
      <c r="F398" s="1"/>
      <c r="G398" s="1"/>
      <c r="H398" s="1"/>
      <c r="I398" s="1"/>
      <c r="J398" s="1"/>
      <c r="K398" s="1"/>
      <c r="L398" s="112"/>
    </row>
    <row r="399" spans="1:12" ht="141.75" hidden="1">
      <c r="A399" s="1">
        <v>332</v>
      </c>
      <c r="B399" s="95">
        <v>332</v>
      </c>
      <c r="C399" s="45" t="s">
        <v>327</v>
      </c>
      <c r="D399" s="42" t="s">
        <v>31</v>
      </c>
      <c r="E399" s="29">
        <v>7.59</v>
      </c>
      <c r="F399" s="1"/>
      <c r="G399" s="1"/>
      <c r="H399" s="1"/>
      <c r="I399" s="1"/>
      <c r="J399" s="1"/>
      <c r="K399" s="1"/>
      <c r="L399" s="45" t="s">
        <v>738</v>
      </c>
    </row>
    <row r="400" spans="1:12" ht="31.5" hidden="1">
      <c r="A400" s="1"/>
      <c r="B400" s="95"/>
      <c r="C400" s="34" t="s">
        <v>328</v>
      </c>
      <c r="D400" s="42"/>
      <c r="E400" s="26"/>
      <c r="F400" s="1"/>
      <c r="G400" s="1"/>
      <c r="H400" s="1"/>
      <c r="I400" s="1"/>
      <c r="J400" s="1"/>
      <c r="K400" s="1"/>
      <c r="L400" s="45"/>
    </row>
    <row r="401" spans="1:12" ht="31.5" hidden="1">
      <c r="A401" s="1">
        <v>333</v>
      </c>
      <c r="B401" s="95">
        <v>333</v>
      </c>
      <c r="C401" s="45" t="s">
        <v>329</v>
      </c>
      <c r="D401" s="42" t="s">
        <v>8</v>
      </c>
      <c r="E401" s="26">
        <v>2.91</v>
      </c>
      <c r="F401" s="1"/>
      <c r="G401" s="1"/>
      <c r="H401" s="1"/>
      <c r="I401" s="1"/>
      <c r="J401" s="1"/>
      <c r="K401" s="1"/>
      <c r="L401" s="45" t="s">
        <v>739</v>
      </c>
    </row>
    <row r="402" spans="1:12" ht="31.5" hidden="1">
      <c r="A402" s="1">
        <v>334</v>
      </c>
      <c r="B402" s="95">
        <v>334</v>
      </c>
      <c r="C402" s="45" t="s">
        <v>330</v>
      </c>
      <c r="D402" s="42" t="s">
        <v>8</v>
      </c>
      <c r="E402" s="29">
        <v>0.06</v>
      </c>
      <c r="F402" s="1"/>
      <c r="G402" s="1"/>
      <c r="H402" s="1"/>
      <c r="I402" s="1"/>
      <c r="J402" s="1"/>
      <c r="K402" s="1"/>
      <c r="L402" s="45"/>
    </row>
    <row r="403" spans="1:12" ht="63" hidden="1">
      <c r="A403" s="1">
        <v>335</v>
      </c>
      <c r="B403" s="95">
        <v>335</v>
      </c>
      <c r="C403" s="45" t="s">
        <v>331</v>
      </c>
      <c r="D403" s="42" t="s">
        <v>13</v>
      </c>
      <c r="E403" s="26">
        <v>5</v>
      </c>
      <c r="F403" s="1"/>
      <c r="G403" s="1"/>
      <c r="H403" s="1"/>
      <c r="I403" s="1"/>
      <c r="J403" s="1"/>
      <c r="K403" s="1"/>
      <c r="L403" s="45" t="s">
        <v>740</v>
      </c>
    </row>
    <row r="404" spans="1:12" ht="126" hidden="1">
      <c r="A404" s="1">
        <v>336</v>
      </c>
      <c r="B404" s="95">
        <v>336</v>
      </c>
      <c r="C404" s="45" t="s">
        <v>332</v>
      </c>
      <c r="D404" s="42" t="s">
        <v>9</v>
      </c>
      <c r="E404" s="29">
        <v>8.25</v>
      </c>
      <c r="F404" s="1"/>
      <c r="G404" s="1"/>
      <c r="H404" s="1"/>
      <c r="I404" s="1"/>
      <c r="J404" s="1"/>
      <c r="K404" s="1"/>
      <c r="L404" s="45" t="s">
        <v>741</v>
      </c>
    </row>
    <row r="405" spans="1:12" ht="15.75" hidden="1">
      <c r="A405" s="1"/>
      <c r="B405" s="95"/>
      <c r="C405" s="34" t="s">
        <v>333</v>
      </c>
      <c r="D405" s="57"/>
      <c r="E405" s="58"/>
      <c r="F405" s="1"/>
      <c r="G405" s="1"/>
      <c r="H405" s="1"/>
      <c r="I405" s="1"/>
      <c r="J405" s="1"/>
      <c r="K405" s="1"/>
      <c r="L405" s="112"/>
    </row>
    <row r="406" spans="1:12" ht="78.75" hidden="1">
      <c r="A406" s="1">
        <v>337</v>
      </c>
      <c r="B406" s="95">
        <v>337</v>
      </c>
      <c r="C406" s="45" t="s">
        <v>334</v>
      </c>
      <c r="D406" s="42" t="s">
        <v>8</v>
      </c>
      <c r="E406" s="26">
        <v>3.07</v>
      </c>
      <c r="F406" s="1"/>
      <c r="G406" s="1"/>
      <c r="H406" s="1"/>
      <c r="I406" s="1"/>
      <c r="J406" s="1"/>
      <c r="K406" s="1"/>
      <c r="L406" s="45" t="s">
        <v>742</v>
      </c>
    </row>
    <row r="407" spans="1:12" ht="31.5" hidden="1">
      <c r="A407" s="1"/>
      <c r="B407" s="95"/>
      <c r="C407" s="34" t="s">
        <v>335</v>
      </c>
      <c r="D407" s="57"/>
      <c r="E407" s="58"/>
      <c r="F407" s="1"/>
      <c r="G407" s="1"/>
      <c r="H407" s="1"/>
      <c r="I407" s="1"/>
      <c r="J407" s="1"/>
      <c r="K407" s="1"/>
      <c r="L407" s="112"/>
    </row>
    <row r="408" spans="1:12" ht="31.5" hidden="1">
      <c r="A408" s="1">
        <v>338</v>
      </c>
      <c r="B408" s="95">
        <v>338</v>
      </c>
      <c r="C408" s="45" t="s">
        <v>336</v>
      </c>
      <c r="D408" s="42" t="s">
        <v>8</v>
      </c>
      <c r="E408" s="26">
        <f>(2.78*0.08*0.3)+(2.78*0.11*0.25)</f>
        <v>0.14316999999999996</v>
      </c>
      <c r="F408" s="1"/>
      <c r="G408" s="1"/>
      <c r="H408" s="1"/>
      <c r="I408" s="1"/>
      <c r="J408" s="1"/>
      <c r="K408" s="1"/>
      <c r="L408" s="45" t="s">
        <v>743</v>
      </c>
    </row>
    <row r="409" spans="1:12" ht="63" hidden="1">
      <c r="A409" s="1">
        <v>339</v>
      </c>
      <c r="B409" s="95">
        <v>339</v>
      </c>
      <c r="C409" s="45" t="s">
        <v>337</v>
      </c>
      <c r="D409" s="42" t="s">
        <v>31</v>
      </c>
      <c r="E409" s="29">
        <v>16.11</v>
      </c>
      <c r="F409" s="1"/>
      <c r="G409" s="1"/>
      <c r="H409" s="1"/>
      <c r="I409" s="1"/>
      <c r="J409" s="1"/>
      <c r="K409" s="1"/>
      <c r="L409" s="45" t="s">
        <v>744</v>
      </c>
    </row>
    <row r="410" spans="1:12" ht="31.5" hidden="1">
      <c r="A410" s="1"/>
      <c r="B410" s="95"/>
      <c r="C410" s="34" t="s">
        <v>338</v>
      </c>
      <c r="D410" s="57"/>
      <c r="E410" s="58"/>
      <c r="F410" s="1"/>
      <c r="G410" s="1"/>
      <c r="H410" s="1"/>
      <c r="I410" s="1"/>
      <c r="J410" s="1"/>
      <c r="K410" s="1"/>
      <c r="L410" s="112"/>
    </row>
    <row r="411" spans="1:12" ht="47.25" hidden="1">
      <c r="A411" s="1">
        <v>340</v>
      </c>
      <c r="B411" s="95">
        <v>340</v>
      </c>
      <c r="C411" s="45" t="s">
        <v>339</v>
      </c>
      <c r="D411" s="42" t="s">
        <v>8</v>
      </c>
      <c r="E411" s="29">
        <v>0.08</v>
      </c>
      <c r="F411" s="1"/>
      <c r="G411" s="1"/>
      <c r="H411" s="1"/>
      <c r="I411" s="1"/>
      <c r="J411" s="1"/>
      <c r="K411" s="1"/>
      <c r="L411" s="45" t="s">
        <v>745</v>
      </c>
    </row>
    <row r="412" spans="1:12" ht="47.25" hidden="1">
      <c r="A412" s="1"/>
      <c r="B412" s="95"/>
      <c r="C412" s="34" t="s">
        <v>340</v>
      </c>
      <c r="D412" s="57"/>
      <c r="E412" s="58"/>
      <c r="F412" s="1"/>
      <c r="G412" s="1"/>
      <c r="H412" s="1"/>
      <c r="I412" s="1"/>
      <c r="J412" s="1"/>
      <c r="K412" s="1"/>
      <c r="L412" s="112"/>
    </row>
    <row r="413" spans="1:12" ht="78.75" hidden="1">
      <c r="A413" s="1">
        <v>341</v>
      </c>
      <c r="B413" s="95">
        <v>341</v>
      </c>
      <c r="C413" s="45" t="s">
        <v>341</v>
      </c>
      <c r="D413" s="42" t="s">
        <v>8</v>
      </c>
      <c r="E413" s="26">
        <v>0.31</v>
      </c>
      <c r="F413" s="1"/>
      <c r="G413" s="1"/>
      <c r="H413" s="1"/>
      <c r="I413" s="1"/>
      <c r="J413" s="1"/>
      <c r="K413" s="1"/>
      <c r="L413" s="45" t="s">
        <v>746</v>
      </c>
    </row>
    <row r="414" spans="1:12" ht="31.5" hidden="1">
      <c r="A414" s="1"/>
      <c r="B414" s="95"/>
      <c r="C414" s="34" t="s">
        <v>342</v>
      </c>
      <c r="D414" s="57"/>
      <c r="E414" s="58"/>
      <c r="F414" s="1"/>
      <c r="G414" s="1"/>
      <c r="H414" s="1"/>
      <c r="I414" s="1"/>
      <c r="J414" s="1"/>
      <c r="K414" s="1"/>
      <c r="L414" s="112"/>
    </row>
    <row r="415" spans="1:12" ht="47.25" hidden="1">
      <c r="A415" s="1">
        <v>342</v>
      </c>
      <c r="B415" s="95">
        <v>342</v>
      </c>
      <c r="C415" s="50" t="s">
        <v>343</v>
      </c>
      <c r="D415" s="65" t="s">
        <v>9</v>
      </c>
      <c r="E415" s="44">
        <v>167.5</v>
      </c>
      <c r="F415" s="1"/>
      <c r="G415" s="1"/>
      <c r="H415" s="1"/>
      <c r="I415" s="1"/>
      <c r="J415" s="1"/>
      <c r="K415" s="1"/>
      <c r="L415" s="50" t="s">
        <v>747</v>
      </c>
    </row>
    <row r="416" spans="1:12" ht="15.75" hidden="1">
      <c r="A416" s="1"/>
      <c r="B416" s="95"/>
      <c r="C416" s="34" t="s">
        <v>344</v>
      </c>
      <c r="D416" s="57"/>
      <c r="E416" s="58"/>
      <c r="F416" s="1"/>
      <c r="G416" s="1"/>
      <c r="H416" s="1"/>
      <c r="I416" s="1"/>
      <c r="J416" s="1"/>
      <c r="K416" s="1"/>
      <c r="L416" s="112"/>
    </row>
    <row r="417" spans="1:12" ht="267.75" hidden="1">
      <c r="A417" s="1">
        <v>343</v>
      </c>
      <c r="B417" s="95">
        <v>343</v>
      </c>
      <c r="C417" s="50" t="s">
        <v>345</v>
      </c>
      <c r="D417" s="65" t="s">
        <v>10</v>
      </c>
      <c r="E417" s="47">
        <v>22.03</v>
      </c>
      <c r="F417" s="1"/>
      <c r="G417" s="1"/>
      <c r="H417" s="1"/>
      <c r="I417" s="1"/>
      <c r="J417" s="1"/>
      <c r="K417" s="1"/>
      <c r="L417" s="50" t="s">
        <v>748</v>
      </c>
    </row>
    <row r="418" spans="1:12" ht="47.25" hidden="1">
      <c r="A418" s="1">
        <v>344</v>
      </c>
      <c r="B418" s="95">
        <v>344</v>
      </c>
      <c r="C418" s="50" t="s">
        <v>346</v>
      </c>
      <c r="D418" s="65" t="s">
        <v>347</v>
      </c>
      <c r="E418" s="44">
        <v>7.2</v>
      </c>
      <c r="F418" s="1"/>
      <c r="G418" s="1"/>
      <c r="H418" s="1"/>
      <c r="I418" s="1"/>
      <c r="J418" s="1"/>
      <c r="K418" s="1"/>
      <c r="L418" s="50" t="s">
        <v>749</v>
      </c>
    </row>
    <row r="419" spans="1:12" ht="110.25" hidden="1">
      <c r="A419" s="1">
        <v>345</v>
      </c>
      <c r="B419" s="95">
        <v>345</v>
      </c>
      <c r="C419" s="50" t="s">
        <v>348</v>
      </c>
      <c r="D419" s="65" t="s">
        <v>9</v>
      </c>
      <c r="E419" s="44">
        <v>6.6</v>
      </c>
      <c r="F419" s="1"/>
      <c r="G419" s="1"/>
      <c r="H419" s="1"/>
      <c r="I419" s="1"/>
      <c r="J419" s="1"/>
      <c r="K419" s="1"/>
      <c r="L419" s="50" t="s">
        <v>750</v>
      </c>
    </row>
    <row r="420" spans="1:12" ht="15.75" hidden="1">
      <c r="A420" s="1"/>
      <c r="B420" s="95"/>
      <c r="C420" s="34" t="s">
        <v>78</v>
      </c>
      <c r="D420" s="57"/>
      <c r="E420" s="58"/>
      <c r="F420" s="1"/>
      <c r="G420" s="1"/>
      <c r="H420" s="1"/>
      <c r="I420" s="1"/>
      <c r="J420" s="1"/>
      <c r="K420" s="1"/>
      <c r="L420" s="112"/>
    </row>
    <row r="421" spans="1:12" ht="15.75" hidden="1">
      <c r="A421" s="1"/>
      <c r="B421" s="95"/>
      <c r="C421" s="34" t="s">
        <v>349</v>
      </c>
      <c r="D421" s="57"/>
      <c r="E421" s="58"/>
      <c r="F421" s="1"/>
      <c r="G421" s="1"/>
      <c r="H421" s="1"/>
      <c r="I421" s="1"/>
      <c r="J421" s="1"/>
      <c r="K421" s="1"/>
      <c r="L421" s="112"/>
    </row>
    <row r="422" spans="1:12" ht="409.5" hidden="1">
      <c r="A422" s="1">
        <v>346</v>
      </c>
      <c r="B422" s="95">
        <v>346</v>
      </c>
      <c r="C422" s="48" t="s">
        <v>350</v>
      </c>
      <c r="D422" s="11" t="s">
        <v>31</v>
      </c>
      <c r="E422" s="13">
        <v>317.89</v>
      </c>
      <c r="F422" s="1"/>
      <c r="G422" s="1"/>
      <c r="H422" s="1"/>
      <c r="I422" s="1"/>
      <c r="J422" s="1"/>
      <c r="K422" s="1"/>
      <c r="L422" s="48" t="s">
        <v>751</v>
      </c>
    </row>
    <row r="423" spans="1:12" ht="189" hidden="1">
      <c r="A423" s="1">
        <v>347</v>
      </c>
      <c r="B423" s="95">
        <v>347</v>
      </c>
      <c r="C423" s="48" t="s">
        <v>351</v>
      </c>
      <c r="D423" s="11" t="s">
        <v>31</v>
      </c>
      <c r="E423" s="13">
        <v>67.37</v>
      </c>
      <c r="F423" s="1"/>
      <c r="G423" s="1"/>
      <c r="H423" s="1"/>
      <c r="I423" s="1"/>
      <c r="J423" s="1"/>
      <c r="K423" s="1"/>
      <c r="L423" s="48" t="s">
        <v>752</v>
      </c>
    </row>
    <row r="424" spans="1:12" ht="15.75" hidden="1">
      <c r="A424" s="1"/>
      <c r="B424" s="95"/>
      <c r="C424" s="34" t="s">
        <v>352</v>
      </c>
      <c r="D424" s="57"/>
      <c r="E424" s="58"/>
      <c r="F424" s="1"/>
      <c r="G424" s="1"/>
      <c r="H424" s="1"/>
      <c r="I424" s="1"/>
      <c r="J424" s="1"/>
      <c r="K424" s="1"/>
      <c r="L424" s="112"/>
    </row>
    <row r="425" spans="1:12" ht="409.5" hidden="1">
      <c r="A425" s="1">
        <v>348</v>
      </c>
      <c r="B425" s="95">
        <v>348</v>
      </c>
      <c r="C425" s="48" t="s">
        <v>353</v>
      </c>
      <c r="D425" s="11" t="s">
        <v>15</v>
      </c>
      <c r="E425" s="15">
        <v>2.6230000000000002</v>
      </c>
      <c r="F425" s="1"/>
      <c r="G425" s="1"/>
      <c r="H425" s="1"/>
      <c r="I425" s="1"/>
      <c r="J425" s="1"/>
      <c r="K425" s="1"/>
      <c r="L425" s="48" t="s">
        <v>753</v>
      </c>
    </row>
    <row r="426" spans="1:12" ht="157.5" hidden="1">
      <c r="A426" s="1">
        <v>349</v>
      </c>
      <c r="B426" s="95">
        <v>349</v>
      </c>
      <c r="C426" s="48" t="s">
        <v>354</v>
      </c>
      <c r="D426" s="11" t="s">
        <v>31</v>
      </c>
      <c r="E426" s="15">
        <v>245.28</v>
      </c>
      <c r="F426" s="1"/>
      <c r="G426" s="1"/>
      <c r="H426" s="1"/>
      <c r="I426" s="1"/>
      <c r="J426" s="1"/>
      <c r="K426" s="1"/>
      <c r="L426" s="48" t="s">
        <v>754</v>
      </c>
    </row>
    <row r="427" spans="1:12" ht="15.75" hidden="1">
      <c r="A427" s="1"/>
      <c r="B427" s="95"/>
      <c r="C427" s="34" t="s">
        <v>355</v>
      </c>
      <c r="D427" s="57"/>
      <c r="E427" s="58"/>
      <c r="F427" s="1"/>
      <c r="G427" s="1"/>
      <c r="H427" s="1"/>
      <c r="I427" s="1"/>
      <c r="J427" s="1"/>
      <c r="K427" s="1"/>
      <c r="L427" s="112"/>
    </row>
    <row r="428" spans="1:12" ht="173.25" hidden="1">
      <c r="A428" s="1">
        <v>350</v>
      </c>
      <c r="B428" s="95">
        <v>350</v>
      </c>
      <c r="C428" s="48" t="s">
        <v>356</v>
      </c>
      <c r="D428" s="11" t="s">
        <v>31</v>
      </c>
      <c r="E428" s="13">
        <v>170.27</v>
      </c>
      <c r="F428" s="1"/>
      <c r="G428" s="1"/>
      <c r="H428" s="1"/>
      <c r="I428" s="1"/>
      <c r="J428" s="1"/>
      <c r="K428" s="1"/>
      <c r="L428" s="48" t="s">
        <v>755</v>
      </c>
    </row>
    <row r="429" spans="1:12" ht="173.25" hidden="1">
      <c r="A429" s="1">
        <v>351</v>
      </c>
      <c r="B429" s="95">
        <v>351</v>
      </c>
      <c r="C429" s="48" t="s">
        <v>357</v>
      </c>
      <c r="D429" s="11" t="s">
        <v>31</v>
      </c>
      <c r="E429" s="13">
        <v>501.3</v>
      </c>
      <c r="F429" s="1"/>
      <c r="G429" s="1"/>
      <c r="H429" s="1"/>
      <c r="I429" s="1"/>
      <c r="J429" s="1"/>
      <c r="K429" s="1"/>
      <c r="L429" s="48" t="s">
        <v>756</v>
      </c>
    </row>
    <row r="430" spans="1:12" ht="15.75" hidden="1">
      <c r="A430" s="1"/>
      <c r="B430" s="95"/>
      <c r="C430" s="66" t="s">
        <v>358</v>
      </c>
      <c r="D430" s="67"/>
      <c r="E430" s="68"/>
      <c r="F430" s="1"/>
      <c r="G430" s="1"/>
      <c r="H430" s="1"/>
      <c r="I430" s="1"/>
      <c r="J430" s="1"/>
      <c r="K430" s="1"/>
      <c r="L430" s="115"/>
    </row>
    <row r="431" spans="1:12" ht="204.75" hidden="1">
      <c r="A431" s="1">
        <v>352</v>
      </c>
      <c r="B431" s="95">
        <v>352</v>
      </c>
      <c r="C431" s="48" t="s">
        <v>359</v>
      </c>
      <c r="D431" s="11" t="s">
        <v>31</v>
      </c>
      <c r="E431" s="13">
        <v>28.73</v>
      </c>
      <c r="F431" s="1"/>
      <c r="G431" s="1"/>
      <c r="H431" s="1"/>
      <c r="I431" s="1"/>
      <c r="J431" s="1"/>
      <c r="K431" s="1"/>
      <c r="L431" s="48" t="s">
        <v>757</v>
      </c>
    </row>
    <row r="432" spans="1:12" ht="252" hidden="1">
      <c r="A432" s="1">
        <v>353</v>
      </c>
      <c r="B432" s="95">
        <v>353</v>
      </c>
      <c r="C432" s="48" t="s">
        <v>360</v>
      </c>
      <c r="D432" s="11" t="s">
        <v>31</v>
      </c>
      <c r="E432" s="13">
        <v>33.04</v>
      </c>
      <c r="F432" s="1"/>
      <c r="G432" s="1"/>
      <c r="H432" s="1"/>
      <c r="I432" s="1"/>
      <c r="J432" s="1"/>
      <c r="K432" s="1"/>
      <c r="L432" s="48" t="s">
        <v>758</v>
      </c>
    </row>
    <row r="433" spans="1:12" ht="393.75" hidden="1">
      <c r="A433" s="1">
        <v>354</v>
      </c>
      <c r="B433" s="95">
        <v>354</v>
      </c>
      <c r="C433" s="48" t="s">
        <v>361</v>
      </c>
      <c r="D433" s="11" t="s">
        <v>31</v>
      </c>
      <c r="E433" s="13">
        <v>214.14</v>
      </c>
      <c r="F433" s="1"/>
      <c r="G433" s="1"/>
      <c r="H433" s="1"/>
      <c r="I433" s="1"/>
      <c r="J433" s="1"/>
      <c r="K433" s="1"/>
      <c r="L433" s="48" t="s">
        <v>759</v>
      </c>
    </row>
    <row r="434" spans="1:12" ht="15.75" hidden="1">
      <c r="A434" s="1"/>
      <c r="B434" s="95"/>
      <c r="C434" s="66" t="s">
        <v>362</v>
      </c>
      <c r="D434" s="67"/>
      <c r="E434" s="68"/>
      <c r="F434" s="1"/>
      <c r="G434" s="1"/>
      <c r="H434" s="1"/>
      <c r="I434" s="1"/>
      <c r="J434" s="1"/>
      <c r="K434" s="1"/>
      <c r="L434" s="115"/>
    </row>
    <row r="435" spans="1:12" ht="110.25" hidden="1">
      <c r="A435" s="1">
        <v>355</v>
      </c>
      <c r="B435" s="95">
        <v>355</v>
      </c>
      <c r="C435" s="50" t="s">
        <v>363</v>
      </c>
      <c r="D435" s="65" t="s">
        <v>31</v>
      </c>
      <c r="E435" s="47">
        <v>158.12</v>
      </c>
      <c r="F435" s="1"/>
      <c r="G435" s="1"/>
      <c r="H435" s="1"/>
      <c r="I435" s="1"/>
      <c r="J435" s="1"/>
      <c r="K435" s="1"/>
      <c r="L435" s="50" t="s">
        <v>760</v>
      </c>
    </row>
    <row r="436" spans="1:12" ht="94.5" hidden="1">
      <c r="A436" s="1">
        <v>356</v>
      </c>
      <c r="B436" s="95">
        <v>356</v>
      </c>
      <c r="C436" s="50" t="s">
        <v>364</v>
      </c>
      <c r="D436" s="65" t="s">
        <v>31</v>
      </c>
      <c r="E436" s="44">
        <v>271.2</v>
      </c>
      <c r="F436" s="1"/>
      <c r="G436" s="1"/>
      <c r="H436" s="1"/>
      <c r="I436" s="1"/>
      <c r="J436" s="1"/>
      <c r="K436" s="1"/>
      <c r="L436" s="50" t="s">
        <v>761</v>
      </c>
    </row>
    <row r="437" spans="1:12" ht="126" hidden="1">
      <c r="A437" s="1">
        <v>357</v>
      </c>
      <c r="B437" s="95">
        <v>357</v>
      </c>
      <c r="C437" s="50" t="s">
        <v>365</v>
      </c>
      <c r="D437" s="65" t="s">
        <v>15</v>
      </c>
      <c r="E437" s="69">
        <v>1.103</v>
      </c>
      <c r="F437" s="1"/>
      <c r="G437" s="1"/>
      <c r="H437" s="1"/>
      <c r="I437" s="1"/>
      <c r="J437" s="1"/>
      <c r="K437" s="1"/>
      <c r="L437" s="50" t="s">
        <v>762</v>
      </c>
    </row>
    <row r="438" spans="1:12" ht="126" hidden="1">
      <c r="A438" s="1">
        <v>358</v>
      </c>
      <c r="B438" s="95">
        <v>358</v>
      </c>
      <c r="C438" s="50" t="s">
        <v>366</v>
      </c>
      <c r="D438" s="65" t="s">
        <v>15</v>
      </c>
      <c r="E438" s="69">
        <v>1.0349999999999999</v>
      </c>
      <c r="F438" s="1"/>
      <c r="G438" s="1"/>
      <c r="H438" s="1"/>
      <c r="I438" s="1"/>
      <c r="J438" s="1"/>
      <c r="K438" s="1"/>
      <c r="L438" s="50" t="s">
        <v>763</v>
      </c>
    </row>
    <row r="439" spans="1:12" ht="409.5" hidden="1">
      <c r="A439" s="1">
        <v>359</v>
      </c>
      <c r="B439" s="95">
        <v>359</v>
      </c>
      <c r="C439" s="50" t="s">
        <v>367</v>
      </c>
      <c r="D439" s="65" t="s">
        <v>31</v>
      </c>
      <c r="E439" s="47">
        <v>267.86</v>
      </c>
      <c r="F439" s="1"/>
      <c r="G439" s="1"/>
      <c r="H439" s="1"/>
      <c r="I439" s="1"/>
      <c r="J439" s="1"/>
      <c r="K439" s="1"/>
      <c r="L439" s="48" t="s">
        <v>764</v>
      </c>
    </row>
    <row r="440" spans="1:12" ht="409.5" hidden="1">
      <c r="A440" s="1">
        <v>360</v>
      </c>
      <c r="B440" s="95">
        <v>360</v>
      </c>
      <c r="C440" s="50" t="s">
        <v>368</v>
      </c>
      <c r="D440" s="65" t="s">
        <v>31</v>
      </c>
      <c r="E440" s="47">
        <v>706.53</v>
      </c>
      <c r="F440" s="1"/>
      <c r="G440" s="1"/>
      <c r="H440" s="1"/>
      <c r="I440" s="1"/>
      <c r="J440" s="1"/>
      <c r="K440" s="1"/>
      <c r="L440" s="48" t="s">
        <v>765</v>
      </c>
    </row>
    <row r="441" spans="1:12" ht="409.5" hidden="1">
      <c r="A441" s="1">
        <v>361</v>
      </c>
      <c r="B441" s="95">
        <v>361</v>
      </c>
      <c r="C441" s="50" t="s">
        <v>369</v>
      </c>
      <c r="D441" s="65" t="s">
        <v>15</v>
      </c>
      <c r="E441" s="69">
        <v>1.3089999999999999</v>
      </c>
      <c r="F441" s="1"/>
      <c r="G441" s="1"/>
      <c r="H441" s="1"/>
      <c r="I441" s="1"/>
      <c r="J441" s="1"/>
      <c r="K441" s="1"/>
      <c r="L441" s="48" t="s">
        <v>766</v>
      </c>
    </row>
    <row r="442" spans="1:12" ht="252" hidden="1">
      <c r="A442" s="1">
        <v>362</v>
      </c>
      <c r="B442" s="95">
        <v>362</v>
      </c>
      <c r="C442" s="50" t="s">
        <v>370</v>
      </c>
      <c r="D442" s="65" t="s">
        <v>371</v>
      </c>
      <c r="E442" s="69">
        <v>1.054</v>
      </c>
      <c r="F442" s="1"/>
      <c r="G442" s="1"/>
      <c r="H442" s="1"/>
      <c r="I442" s="1"/>
      <c r="J442" s="1"/>
      <c r="K442" s="1"/>
      <c r="L442" s="48" t="s">
        <v>767</v>
      </c>
    </row>
    <row r="443" spans="1:12" ht="15.75" hidden="1">
      <c r="A443" s="1"/>
      <c r="B443" s="95"/>
      <c r="C443" s="66" t="s">
        <v>372</v>
      </c>
      <c r="D443" s="67"/>
      <c r="E443" s="68"/>
      <c r="F443" s="1"/>
      <c r="G443" s="1"/>
      <c r="H443" s="1"/>
      <c r="I443" s="1"/>
      <c r="J443" s="1"/>
      <c r="K443" s="1"/>
      <c r="L443" s="115"/>
    </row>
    <row r="444" spans="1:12" ht="126" hidden="1">
      <c r="A444" s="1">
        <v>363</v>
      </c>
      <c r="B444" s="95">
        <v>363</v>
      </c>
      <c r="C444" s="45" t="s">
        <v>373</v>
      </c>
      <c r="D444" s="42" t="s">
        <v>31</v>
      </c>
      <c r="E444" s="29">
        <v>151.72999999999999</v>
      </c>
      <c r="F444" s="1"/>
      <c r="G444" s="1"/>
      <c r="H444" s="1"/>
      <c r="I444" s="1"/>
      <c r="J444" s="1"/>
      <c r="K444" s="1"/>
      <c r="L444" s="45" t="s">
        <v>768</v>
      </c>
    </row>
    <row r="445" spans="1:12" ht="126" hidden="1">
      <c r="A445" s="1">
        <v>364</v>
      </c>
      <c r="B445" s="95">
        <v>364</v>
      </c>
      <c r="C445" s="45" t="s">
        <v>374</v>
      </c>
      <c r="D445" s="42" t="s">
        <v>31</v>
      </c>
      <c r="E445" s="29">
        <v>101.15</v>
      </c>
      <c r="F445" s="1"/>
      <c r="G445" s="1"/>
      <c r="H445" s="1"/>
      <c r="I445" s="1"/>
      <c r="J445" s="1"/>
      <c r="K445" s="1"/>
      <c r="L445" s="45" t="s">
        <v>769</v>
      </c>
    </row>
    <row r="446" spans="1:12" ht="94.5" hidden="1">
      <c r="A446" s="1">
        <v>365</v>
      </c>
      <c r="B446" s="95">
        <v>365</v>
      </c>
      <c r="C446" s="45" t="s">
        <v>375</v>
      </c>
      <c r="D446" s="42" t="s">
        <v>31</v>
      </c>
      <c r="E446" s="29">
        <v>50.58</v>
      </c>
      <c r="F446" s="1"/>
      <c r="G446" s="1"/>
      <c r="H446" s="1"/>
      <c r="I446" s="1"/>
      <c r="J446" s="1"/>
      <c r="K446" s="1"/>
      <c r="L446" s="45" t="s">
        <v>770</v>
      </c>
    </row>
    <row r="447" spans="1:12" ht="299.25" hidden="1">
      <c r="A447" s="1">
        <v>366</v>
      </c>
      <c r="B447" s="95">
        <v>366</v>
      </c>
      <c r="C447" s="45" t="s">
        <v>376</v>
      </c>
      <c r="D447" s="42" t="s">
        <v>31</v>
      </c>
      <c r="E447" s="29">
        <v>205.79</v>
      </c>
      <c r="F447" s="1"/>
      <c r="G447" s="1"/>
      <c r="H447" s="1"/>
      <c r="I447" s="1"/>
      <c r="J447" s="1"/>
      <c r="K447" s="1"/>
      <c r="L447" s="45" t="s">
        <v>771</v>
      </c>
    </row>
    <row r="448" spans="1:12" ht="173.25" hidden="1">
      <c r="A448" s="1">
        <v>367</v>
      </c>
      <c r="B448" s="95">
        <v>367</v>
      </c>
      <c r="C448" s="48" t="s">
        <v>377</v>
      </c>
      <c r="D448" s="11" t="s">
        <v>31</v>
      </c>
      <c r="E448" s="13">
        <v>428.31</v>
      </c>
      <c r="F448" s="1"/>
      <c r="G448" s="1"/>
      <c r="H448" s="1"/>
      <c r="I448" s="1"/>
      <c r="J448" s="1"/>
      <c r="K448" s="1"/>
      <c r="L448" s="48" t="s">
        <v>772</v>
      </c>
    </row>
    <row r="449" spans="1:12" ht="393.75" hidden="1">
      <c r="A449" s="1">
        <v>368</v>
      </c>
      <c r="B449" s="95">
        <v>368</v>
      </c>
      <c r="C449" s="48" t="s">
        <v>378</v>
      </c>
      <c r="D449" s="11" t="s">
        <v>31</v>
      </c>
      <c r="E449" s="13">
        <v>293.41000000000003</v>
      </c>
      <c r="F449" s="1"/>
      <c r="G449" s="1"/>
      <c r="H449" s="1"/>
      <c r="I449" s="1"/>
      <c r="J449" s="1"/>
      <c r="K449" s="1"/>
      <c r="L449" s="48" t="s">
        <v>773</v>
      </c>
    </row>
    <row r="450" spans="1:12" ht="252" hidden="1">
      <c r="A450" s="1">
        <v>369</v>
      </c>
      <c r="B450" s="95">
        <v>369</v>
      </c>
      <c r="C450" s="48" t="s">
        <v>379</v>
      </c>
      <c r="D450" s="11" t="s">
        <v>31</v>
      </c>
      <c r="E450" s="13">
        <v>108.33</v>
      </c>
      <c r="F450" s="1"/>
      <c r="G450" s="1"/>
      <c r="H450" s="1"/>
      <c r="I450" s="1"/>
      <c r="J450" s="1"/>
      <c r="K450" s="1"/>
      <c r="L450" s="48" t="s">
        <v>774</v>
      </c>
    </row>
    <row r="451" spans="1:12" ht="204.75" hidden="1">
      <c r="A451" s="1">
        <v>370</v>
      </c>
      <c r="B451" s="95">
        <v>370</v>
      </c>
      <c r="C451" s="48" t="s">
        <v>380</v>
      </c>
      <c r="D451" s="11" t="s">
        <v>31</v>
      </c>
      <c r="E451" s="13">
        <v>57.02</v>
      </c>
      <c r="F451" s="1"/>
      <c r="G451" s="1"/>
      <c r="H451" s="1"/>
      <c r="I451" s="1"/>
      <c r="J451" s="1"/>
      <c r="K451" s="1"/>
      <c r="L451" s="48" t="s">
        <v>775</v>
      </c>
    </row>
    <row r="452" spans="1:12" ht="409.5" hidden="1">
      <c r="A452" s="1">
        <v>371</v>
      </c>
      <c r="B452" s="95">
        <v>371</v>
      </c>
      <c r="C452" s="48" t="s">
        <v>381</v>
      </c>
      <c r="D452" s="11" t="s">
        <v>31</v>
      </c>
      <c r="E452" s="13">
        <v>213.84</v>
      </c>
      <c r="F452" s="1"/>
      <c r="G452" s="1"/>
      <c r="H452" s="1"/>
      <c r="I452" s="1"/>
      <c r="J452" s="1"/>
      <c r="K452" s="1"/>
      <c r="L452" s="48" t="s">
        <v>776</v>
      </c>
    </row>
    <row r="453" spans="1:12" ht="315" hidden="1">
      <c r="A453" s="1">
        <v>372</v>
      </c>
      <c r="B453" s="95">
        <v>372</v>
      </c>
      <c r="C453" s="48" t="s">
        <v>382</v>
      </c>
      <c r="D453" s="11" t="s">
        <v>31</v>
      </c>
      <c r="E453" s="13">
        <v>108.46</v>
      </c>
      <c r="F453" s="1"/>
      <c r="G453" s="1"/>
      <c r="H453" s="1"/>
      <c r="I453" s="1"/>
      <c r="J453" s="1"/>
      <c r="K453" s="1"/>
      <c r="L453" s="48" t="s">
        <v>777</v>
      </c>
    </row>
    <row r="454" spans="1:12" ht="47.25" hidden="1">
      <c r="A454" s="1"/>
      <c r="B454" s="95"/>
      <c r="C454" s="66" t="s">
        <v>162</v>
      </c>
      <c r="D454" s="65"/>
      <c r="E454" s="44"/>
      <c r="F454" s="1"/>
      <c r="G454" s="1"/>
      <c r="H454" s="1"/>
      <c r="I454" s="1"/>
      <c r="J454" s="1"/>
      <c r="K454" s="1"/>
      <c r="L454" s="50"/>
    </row>
    <row r="455" spans="1:12" ht="31.5" hidden="1">
      <c r="A455" s="1">
        <v>373</v>
      </c>
      <c r="B455" s="95">
        <v>373</v>
      </c>
      <c r="C455" s="70" t="s">
        <v>383</v>
      </c>
      <c r="D455" s="44" t="s">
        <v>9</v>
      </c>
      <c r="E455" s="44">
        <v>2597</v>
      </c>
      <c r="F455" s="1"/>
      <c r="G455" s="1"/>
      <c r="H455" s="1"/>
      <c r="I455" s="1"/>
      <c r="J455" s="1"/>
      <c r="K455" s="1"/>
      <c r="L455" s="50"/>
    </row>
    <row r="456" spans="1:12" ht="78.75" hidden="1">
      <c r="A456" s="1">
        <v>374</v>
      </c>
      <c r="B456" s="95">
        <v>374</v>
      </c>
      <c r="C456" s="70" t="s">
        <v>384</v>
      </c>
      <c r="D456" s="44" t="s">
        <v>9</v>
      </c>
      <c r="E456" s="44">
        <v>2597</v>
      </c>
      <c r="F456" s="1"/>
      <c r="G456" s="1"/>
      <c r="H456" s="1"/>
      <c r="I456" s="1"/>
      <c r="J456" s="1"/>
      <c r="K456" s="1"/>
      <c r="L456" s="50" t="s">
        <v>778</v>
      </c>
    </row>
    <row r="457" spans="1:12" ht="63" hidden="1">
      <c r="A457" s="1">
        <v>375</v>
      </c>
      <c r="B457" s="95">
        <v>375</v>
      </c>
      <c r="C457" s="70" t="s">
        <v>165</v>
      </c>
      <c r="D457" s="44" t="s">
        <v>9</v>
      </c>
      <c r="E457" s="44">
        <v>2597</v>
      </c>
      <c r="F457" s="1"/>
      <c r="G457" s="1"/>
      <c r="H457" s="1"/>
      <c r="I457" s="1"/>
      <c r="J457" s="1"/>
      <c r="K457" s="1"/>
      <c r="L457" s="50" t="s">
        <v>604</v>
      </c>
    </row>
    <row r="458" spans="1:12" ht="63" hidden="1">
      <c r="A458" s="1">
        <v>376</v>
      </c>
      <c r="B458" s="95">
        <v>376</v>
      </c>
      <c r="C458" s="70" t="s">
        <v>166</v>
      </c>
      <c r="D458" s="44" t="s">
        <v>9</v>
      </c>
      <c r="E458" s="44">
        <v>2597</v>
      </c>
      <c r="F458" s="1"/>
      <c r="G458" s="1"/>
      <c r="H458" s="1"/>
      <c r="I458" s="1"/>
      <c r="J458" s="1"/>
      <c r="K458" s="1"/>
      <c r="L458" s="50" t="s">
        <v>779</v>
      </c>
    </row>
    <row r="459" spans="1:12" ht="47.25" hidden="1">
      <c r="A459" s="1">
        <v>377</v>
      </c>
      <c r="B459" s="95">
        <v>377</v>
      </c>
      <c r="C459" s="70" t="s">
        <v>167</v>
      </c>
      <c r="D459" s="44" t="s">
        <v>9</v>
      </c>
      <c r="E459" s="44">
        <v>2597</v>
      </c>
      <c r="F459" s="1"/>
      <c r="G459" s="1"/>
      <c r="H459" s="1"/>
      <c r="I459" s="1"/>
      <c r="J459" s="1"/>
      <c r="K459" s="1"/>
      <c r="L459" s="50" t="s">
        <v>606</v>
      </c>
    </row>
    <row r="460" spans="1:12" ht="63" hidden="1">
      <c r="A460" s="1">
        <v>378</v>
      </c>
      <c r="B460" s="95">
        <v>378</v>
      </c>
      <c r="C460" s="70" t="s">
        <v>168</v>
      </c>
      <c r="D460" s="44" t="s">
        <v>9</v>
      </c>
      <c r="E460" s="44">
        <v>579</v>
      </c>
      <c r="F460" s="1"/>
      <c r="G460" s="1"/>
      <c r="H460" s="1"/>
      <c r="I460" s="1"/>
      <c r="J460" s="1"/>
      <c r="K460" s="1"/>
      <c r="L460" s="50" t="s">
        <v>604</v>
      </c>
    </row>
    <row r="461" spans="1:12" ht="63" hidden="1">
      <c r="A461" s="1">
        <v>379</v>
      </c>
      <c r="B461" s="95">
        <v>379</v>
      </c>
      <c r="C461" s="70" t="s">
        <v>169</v>
      </c>
      <c r="D461" s="44" t="s">
        <v>9</v>
      </c>
      <c r="E461" s="44">
        <v>579</v>
      </c>
      <c r="F461" s="1"/>
      <c r="G461" s="1"/>
      <c r="H461" s="1"/>
      <c r="I461" s="1"/>
      <c r="J461" s="1"/>
      <c r="K461" s="1"/>
      <c r="L461" s="50" t="s">
        <v>780</v>
      </c>
    </row>
    <row r="462" spans="1:12" ht="63" hidden="1">
      <c r="A462" s="1">
        <v>380</v>
      </c>
      <c r="B462" s="95">
        <v>380</v>
      </c>
      <c r="C462" s="70" t="s">
        <v>170</v>
      </c>
      <c r="D462" s="44" t="s">
        <v>9</v>
      </c>
      <c r="E462" s="44">
        <v>579</v>
      </c>
      <c r="F462" s="1"/>
      <c r="G462" s="1"/>
      <c r="H462" s="1"/>
      <c r="I462" s="1"/>
      <c r="J462" s="1"/>
      <c r="K462" s="1"/>
      <c r="L462" s="50" t="s">
        <v>606</v>
      </c>
    </row>
    <row r="463" spans="1:12" ht="31.5" hidden="1">
      <c r="A463" s="1">
        <v>381</v>
      </c>
      <c r="B463" s="95">
        <v>381</v>
      </c>
      <c r="C463" s="45" t="s">
        <v>174</v>
      </c>
      <c r="D463" s="42" t="s">
        <v>13</v>
      </c>
      <c r="E463" s="26">
        <v>200</v>
      </c>
      <c r="F463" s="1"/>
      <c r="G463" s="1"/>
      <c r="H463" s="1"/>
      <c r="I463" s="1"/>
      <c r="J463" s="1"/>
      <c r="K463" s="1"/>
      <c r="L463" s="45"/>
    </row>
    <row r="464" spans="1:12" ht="189" hidden="1">
      <c r="A464" s="1">
        <v>382</v>
      </c>
      <c r="B464" s="95">
        <v>382</v>
      </c>
      <c r="C464" s="45" t="s">
        <v>175</v>
      </c>
      <c r="D464" s="42" t="s">
        <v>13</v>
      </c>
      <c r="E464" s="26">
        <v>3</v>
      </c>
      <c r="F464" s="1"/>
      <c r="G464" s="1"/>
      <c r="H464" s="1"/>
      <c r="I464" s="1"/>
      <c r="J464" s="1"/>
      <c r="K464" s="1"/>
      <c r="L464" s="45" t="s">
        <v>781</v>
      </c>
    </row>
    <row r="465" spans="1:12" ht="15.75" hidden="1">
      <c r="A465" s="1"/>
      <c r="B465" s="95"/>
      <c r="C465" s="34" t="s">
        <v>185</v>
      </c>
      <c r="D465" s="26"/>
      <c r="E465" s="26"/>
      <c r="F465" s="1"/>
      <c r="G465" s="1"/>
      <c r="H465" s="1"/>
      <c r="I465" s="1"/>
      <c r="J465" s="1"/>
      <c r="K465" s="1"/>
      <c r="L465" s="45"/>
    </row>
    <row r="466" spans="1:12" ht="315" hidden="1">
      <c r="A466" s="1">
        <v>383</v>
      </c>
      <c r="B466" s="95">
        <v>383</v>
      </c>
      <c r="C466" s="45" t="s">
        <v>385</v>
      </c>
      <c r="D466" s="26" t="s">
        <v>15</v>
      </c>
      <c r="E466" s="39">
        <v>1.589</v>
      </c>
      <c r="F466" s="1"/>
      <c r="G466" s="1"/>
      <c r="H466" s="1"/>
      <c r="I466" s="1"/>
      <c r="J466" s="1"/>
      <c r="K466" s="1"/>
      <c r="L466" s="45" t="s">
        <v>782</v>
      </c>
    </row>
    <row r="467" spans="1:12" ht="63" hidden="1">
      <c r="A467" s="1">
        <v>384</v>
      </c>
      <c r="B467" s="95">
        <v>384</v>
      </c>
      <c r="C467" s="45" t="s">
        <v>386</v>
      </c>
      <c r="D467" s="26" t="s">
        <v>9</v>
      </c>
      <c r="E467" s="39">
        <v>217.36</v>
      </c>
      <c r="F467" s="1"/>
      <c r="G467" s="1"/>
      <c r="H467" s="1"/>
      <c r="I467" s="1"/>
      <c r="J467" s="1"/>
      <c r="K467" s="1"/>
      <c r="L467" s="45" t="s">
        <v>619</v>
      </c>
    </row>
    <row r="468" spans="1:12" ht="204.75" hidden="1">
      <c r="A468" s="1">
        <v>385</v>
      </c>
      <c r="B468" s="95">
        <v>385</v>
      </c>
      <c r="C468" s="45" t="s">
        <v>188</v>
      </c>
      <c r="D468" s="26" t="s">
        <v>9</v>
      </c>
      <c r="E468" s="39">
        <v>60.365000000000002</v>
      </c>
      <c r="F468" s="1"/>
      <c r="G468" s="1"/>
      <c r="H468" s="1"/>
      <c r="I468" s="1"/>
      <c r="J468" s="1"/>
      <c r="K468" s="1"/>
      <c r="L468" s="45" t="s">
        <v>783</v>
      </c>
    </row>
    <row r="469" spans="1:12" ht="220.5" hidden="1">
      <c r="A469" s="1">
        <v>386</v>
      </c>
      <c r="B469" s="95">
        <v>386</v>
      </c>
      <c r="C469" s="45" t="s">
        <v>189</v>
      </c>
      <c r="D469" s="26" t="s">
        <v>9</v>
      </c>
      <c r="E469" s="26">
        <v>4.8</v>
      </c>
      <c r="F469" s="1"/>
      <c r="G469" s="1"/>
      <c r="H469" s="1"/>
      <c r="I469" s="1"/>
      <c r="J469" s="1"/>
      <c r="K469" s="1"/>
      <c r="L469" s="45" t="s">
        <v>784</v>
      </c>
    </row>
    <row r="470" spans="1:12" ht="204.75" hidden="1">
      <c r="A470" s="1">
        <v>387</v>
      </c>
      <c r="B470" s="95">
        <v>387</v>
      </c>
      <c r="C470" s="45" t="s">
        <v>387</v>
      </c>
      <c r="D470" s="26" t="s">
        <v>28</v>
      </c>
      <c r="E470" s="39">
        <v>53.19</v>
      </c>
      <c r="F470" s="1"/>
      <c r="G470" s="1"/>
      <c r="H470" s="1"/>
      <c r="I470" s="1"/>
      <c r="J470" s="1"/>
      <c r="K470" s="1"/>
      <c r="L470" s="45" t="s">
        <v>785</v>
      </c>
    </row>
    <row r="471" spans="1:12" ht="78.75" hidden="1">
      <c r="A471" s="1">
        <v>388</v>
      </c>
      <c r="B471" s="95">
        <v>388</v>
      </c>
      <c r="C471" s="45" t="s">
        <v>388</v>
      </c>
      <c r="D471" s="26" t="s">
        <v>28</v>
      </c>
      <c r="E471" s="29">
        <v>18.87</v>
      </c>
      <c r="F471" s="1"/>
      <c r="G471" s="1"/>
      <c r="H471" s="1"/>
      <c r="I471" s="1"/>
      <c r="J471" s="1"/>
      <c r="K471" s="1"/>
      <c r="L471" s="45" t="s">
        <v>786</v>
      </c>
    </row>
    <row r="472" spans="1:12" ht="63" hidden="1">
      <c r="A472" s="1"/>
      <c r="B472" s="95"/>
      <c r="C472" s="23" t="s">
        <v>192</v>
      </c>
      <c r="D472" s="71"/>
      <c r="E472" s="71"/>
      <c r="F472" s="1"/>
      <c r="G472" s="1"/>
      <c r="H472" s="1"/>
      <c r="I472" s="1"/>
      <c r="J472" s="1"/>
      <c r="K472" s="1"/>
      <c r="L472" s="50" t="s">
        <v>787</v>
      </c>
    </row>
    <row r="473" spans="1:12" ht="15.75" hidden="1">
      <c r="A473" s="1"/>
      <c r="B473" s="95"/>
      <c r="C473" s="23" t="s">
        <v>389</v>
      </c>
      <c r="D473" s="71"/>
      <c r="E473" s="71"/>
      <c r="F473" s="1"/>
      <c r="G473" s="1"/>
      <c r="H473" s="1"/>
      <c r="I473" s="1"/>
      <c r="J473" s="1"/>
      <c r="K473" s="1"/>
      <c r="L473" s="50"/>
    </row>
    <row r="474" spans="1:12" ht="409.5" hidden="1">
      <c r="A474" s="1">
        <v>389</v>
      </c>
      <c r="B474" s="95">
        <v>389</v>
      </c>
      <c r="C474" s="48" t="s">
        <v>193</v>
      </c>
      <c r="D474" s="14" t="s">
        <v>9</v>
      </c>
      <c r="E474" s="14">
        <v>2575.6</v>
      </c>
      <c r="F474" s="1"/>
      <c r="G474" s="1"/>
      <c r="H474" s="1"/>
      <c r="I474" s="1"/>
      <c r="J474" s="1"/>
      <c r="K474" s="1"/>
      <c r="L474" s="48" t="s">
        <v>788</v>
      </c>
    </row>
    <row r="475" spans="1:12" ht="78.75" hidden="1">
      <c r="A475" s="1">
        <v>390</v>
      </c>
      <c r="B475" s="95">
        <v>390</v>
      </c>
      <c r="C475" s="48" t="s">
        <v>390</v>
      </c>
      <c r="D475" s="14" t="s">
        <v>9</v>
      </c>
      <c r="E475" s="14">
        <v>2571.6999999999998</v>
      </c>
      <c r="F475" s="1"/>
      <c r="G475" s="1"/>
      <c r="H475" s="1"/>
      <c r="I475" s="1"/>
      <c r="J475" s="1"/>
      <c r="K475" s="1"/>
      <c r="L475" s="116" t="s">
        <v>789</v>
      </c>
    </row>
    <row r="476" spans="1:12" ht="252" hidden="1">
      <c r="A476" s="1">
        <v>391</v>
      </c>
      <c r="B476" s="95">
        <v>391</v>
      </c>
      <c r="C476" s="48" t="s">
        <v>391</v>
      </c>
      <c r="D476" s="14" t="s">
        <v>9</v>
      </c>
      <c r="E476" s="14">
        <v>2571.6999999999998</v>
      </c>
      <c r="F476" s="1"/>
      <c r="G476" s="1"/>
      <c r="H476" s="1"/>
      <c r="I476" s="1"/>
      <c r="J476" s="1"/>
      <c r="K476" s="1"/>
      <c r="L476" s="116" t="s">
        <v>790</v>
      </c>
    </row>
    <row r="477" spans="1:12" ht="126" hidden="1">
      <c r="A477" s="1">
        <v>392</v>
      </c>
      <c r="B477" s="95">
        <v>392</v>
      </c>
      <c r="C477" s="50" t="s">
        <v>198</v>
      </c>
      <c r="D477" s="44" t="s">
        <v>9</v>
      </c>
      <c r="E477" s="47">
        <v>2571.6999999999998</v>
      </c>
      <c r="F477" s="1"/>
      <c r="G477" s="1"/>
      <c r="H477" s="1"/>
      <c r="I477" s="1"/>
      <c r="J477" s="1"/>
      <c r="K477" s="1"/>
      <c r="L477" s="17" t="s">
        <v>791</v>
      </c>
    </row>
    <row r="478" spans="1:12" ht="15.75" hidden="1">
      <c r="A478" s="1">
        <v>393</v>
      </c>
      <c r="B478" s="95">
        <v>393</v>
      </c>
      <c r="C478" s="50" t="s">
        <v>199</v>
      </c>
      <c r="D478" s="44" t="s">
        <v>13</v>
      </c>
      <c r="E478" s="44">
        <v>1</v>
      </c>
      <c r="F478" s="1"/>
      <c r="G478" s="1"/>
      <c r="H478" s="1"/>
      <c r="I478" s="1"/>
      <c r="J478" s="1"/>
      <c r="K478" s="1"/>
      <c r="L478" s="17" t="s">
        <v>792</v>
      </c>
    </row>
    <row r="479" spans="1:12" ht="31.5" hidden="1">
      <c r="A479" s="1">
        <v>394</v>
      </c>
      <c r="B479" s="95">
        <v>394</v>
      </c>
      <c r="C479" s="50" t="s">
        <v>200</v>
      </c>
      <c r="D479" s="44" t="s">
        <v>13</v>
      </c>
      <c r="E479" s="44">
        <v>1</v>
      </c>
      <c r="F479" s="1"/>
      <c r="G479" s="1"/>
      <c r="H479" s="1"/>
      <c r="I479" s="1"/>
      <c r="J479" s="1"/>
      <c r="K479" s="1"/>
      <c r="L479" s="17" t="s">
        <v>793</v>
      </c>
    </row>
    <row r="480" spans="1:12" ht="31.5" hidden="1">
      <c r="A480" s="1">
        <v>395</v>
      </c>
      <c r="B480" s="95">
        <v>395</v>
      </c>
      <c r="C480" s="50" t="s">
        <v>201</v>
      </c>
      <c r="D480" s="44" t="s">
        <v>13</v>
      </c>
      <c r="E480" s="44">
        <v>1</v>
      </c>
      <c r="F480" s="1"/>
      <c r="G480" s="1"/>
      <c r="H480" s="1"/>
      <c r="I480" s="1"/>
      <c r="J480" s="1"/>
      <c r="K480" s="1"/>
      <c r="L480" s="17" t="s">
        <v>794</v>
      </c>
    </row>
    <row r="481" spans="1:12" ht="15.75" hidden="1">
      <c r="A481" s="1"/>
      <c r="B481" s="95"/>
      <c r="C481" s="23" t="s">
        <v>254</v>
      </c>
      <c r="D481" s="28"/>
      <c r="E481" s="28"/>
      <c r="F481" s="1"/>
      <c r="G481" s="1"/>
      <c r="H481" s="1"/>
      <c r="I481" s="1"/>
      <c r="J481" s="1"/>
      <c r="K481" s="1"/>
      <c r="L481" s="112"/>
    </row>
    <row r="482" spans="1:12" ht="204.75" hidden="1">
      <c r="A482" s="1">
        <v>396</v>
      </c>
      <c r="B482" s="95">
        <v>396</v>
      </c>
      <c r="C482" s="45" t="s">
        <v>387</v>
      </c>
      <c r="D482" s="26" t="s">
        <v>28</v>
      </c>
      <c r="E482" s="29">
        <v>62.43</v>
      </c>
      <c r="F482" s="1"/>
      <c r="G482" s="1"/>
      <c r="H482" s="1"/>
      <c r="I482" s="1"/>
      <c r="J482" s="1"/>
      <c r="K482" s="1"/>
      <c r="L482" s="45" t="s">
        <v>795</v>
      </c>
    </row>
    <row r="483" spans="1:12" ht="315" hidden="1">
      <c r="A483" s="1">
        <v>397</v>
      </c>
      <c r="B483" s="95">
        <v>397</v>
      </c>
      <c r="C483" s="45" t="s">
        <v>392</v>
      </c>
      <c r="D483" s="26" t="s">
        <v>28</v>
      </c>
      <c r="E483" s="29">
        <v>296.64999999999998</v>
      </c>
      <c r="F483" s="1"/>
      <c r="G483" s="1"/>
      <c r="H483" s="1"/>
      <c r="I483" s="1"/>
      <c r="J483" s="1"/>
      <c r="K483" s="1"/>
      <c r="L483" s="45" t="s">
        <v>796</v>
      </c>
    </row>
    <row r="484" spans="1:12" ht="31.5" hidden="1">
      <c r="A484" s="1"/>
      <c r="B484" s="95"/>
      <c r="C484" s="43" t="s">
        <v>209</v>
      </c>
      <c r="D484" s="28"/>
      <c r="E484" s="28"/>
      <c r="F484" s="1"/>
      <c r="G484" s="1"/>
      <c r="H484" s="1"/>
      <c r="I484" s="1"/>
      <c r="J484" s="1"/>
      <c r="K484" s="1"/>
      <c r="L484" s="117"/>
    </row>
    <row r="485" spans="1:12" ht="31.5" hidden="1">
      <c r="A485" s="1"/>
      <c r="B485" s="95"/>
      <c r="C485" s="43" t="s">
        <v>393</v>
      </c>
      <c r="D485" s="28"/>
      <c r="E485" s="28"/>
      <c r="F485" s="1"/>
      <c r="G485" s="1"/>
      <c r="H485" s="1"/>
      <c r="I485" s="1"/>
      <c r="J485" s="1"/>
      <c r="K485" s="1"/>
      <c r="L485" s="50"/>
    </row>
    <row r="486" spans="1:12" ht="157.5" hidden="1">
      <c r="A486" s="1">
        <v>398</v>
      </c>
      <c r="B486" s="95">
        <v>398</v>
      </c>
      <c r="C486" s="50" t="s">
        <v>394</v>
      </c>
      <c r="D486" s="26" t="s">
        <v>9</v>
      </c>
      <c r="E486" s="26">
        <v>30.3</v>
      </c>
      <c r="F486" s="1"/>
      <c r="G486" s="1"/>
      <c r="H486" s="1"/>
      <c r="I486" s="1"/>
      <c r="J486" s="1"/>
      <c r="K486" s="1"/>
      <c r="L486" s="16" t="s">
        <v>797</v>
      </c>
    </row>
    <row r="487" spans="1:12" ht="299.25" hidden="1">
      <c r="A487" s="1">
        <v>399</v>
      </c>
      <c r="B487" s="95">
        <v>399</v>
      </c>
      <c r="C487" s="50" t="s">
        <v>395</v>
      </c>
      <c r="D487" s="26" t="s">
        <v>396</v>
      </c>
      <c r="E487" s="72">
        <v>101.1</v>
      </c>
      <c r="F487" s="1"/>
      <c r="G487" s="1"/>
      <c r="H487" s="1"/>
      <c r="I487" s="1"/>
      <c r="J487" s="1"/>
      <c r="K487" s="1"/>
      <c r="L487" s="50" t="s">
        <v>798</v>
      </c>
    </row>
    <row r="488" spans="1:12" ht="126" hidden="1">
      <c r="A488" s="1">
        <v>400</v>
      </c>
      <c r="B488" s="95">
        <v>400</v>
      </c>
      <c r="C488" s="50" t="s">
        <v>397</v>
      </c>
      <c r="D488" s="26" t="s">
        <v>396</v>
      </c>
      <c r="E488" s="72">
        <v>101.1</v>
      </c>
      <c r="F488" s="1"/>
      <c r="G488" s="1"/>
      <c r="H488" s="1"/>
      <c r="I488" s="1"/>
      <c r="J488" s="1"/>
      <c r="K488" s="1"/>
      <c r="L488" s="50" t="s">
        <v>799</v>
      </c>
    </row>
    <row r="489" spans="1:12" ht="15.75" hidden="1">
      <c r="A489" s="1"/>
      <c r="B489" s="95"/>
      <c r="C489" s="43" t="s">
        <v>398</v>
      </c>
      <c r="D489" s="72"/>
      <c r="E489" s="72"/>
      <c r="F489" s="1"/>
      <c r="G489" s="1"/>
      <c r="H489" s="1"/>
      <c r="I489" s="1"/>
      <c r="J489" s="1"/>
      <c r="K489" s="1"/>
      <c r="L489" s="50"/>
    </row>
    <row r="490" spans="1:12" ht="157.5" hidden="1">
      <c r="A490" s="1">
        <v>401</v>
      </c>
      <c r="B490" s="95">
        <v>401</v>
      </c>
      <c r="C490" s="45" t="s">
        <v>399</v>
      </c>
      <c r="D490" s="73" t="s">
        <v>28</v>
      </c>
      <c r="E490" s="73">
        <v>118.9</v>
      </c>
      <c r="F490" s="1"/>
      <c r="G490" s="1"/>
      <c r="H490" s="1"/>
      <c r="I490" s="1"/>
      <c r="J490" s="1"/>
      <c r="K490" s="1"/>
      <c r="L490" s="45" t="s">
        <v>800</v>
      </c>
    </row>
    <row r="491" spans="1:12" ht="15.75" hidden="1">
      <c r="A491" s="1"/>
      <c r="B491" s="95"/>
      <c r="C491" s="74" t="s">
        <v>400</v>
      </c>
      <c r="D491" s="73"/>
      <c r="E491" s="73"/>
      <c r="F491" s="1"/>
      <c r="G491" s="1"/>
      <c r="H491" s="1"/>
      <c r="I491" s="1"/>
      <c r="J491" s="1"/>
      <c r="K491" s="1"/>
      <c r="L491" s="45"/>
    </row>
    <row r="492" spans="1:12" ht="141.75" hidden="1">
      <c r="A492" s="1">
        <v>402</v>
      </c>
      <c r="B492" s="95">
        <v>402</v>
      </c>
      <c r="C492" s="50" t="s">
        <v>394</v>
      </c>
      <c r="D492" s="26" t="s">
        <v>9</v>
      </c>
      <c r="E492" s="26">
        <v>156</v>
      </c>
      <c r="F492" s="1"/>
      <c r="G492" s="1"/>
      <c r="H492" s="1"/>
      <c r="I492" s="1"/>
      <c r="J492" s="1"/>
      <c r="K492" s="1"/>
      <c r="L492" s="45" t="s">
        <v>801</v>
      </c>
    </row>
    <row r="493" spans="1:12" ht="299.25" hidden="1">
      <c r="A493" s="1">
        <v>403</v>
      </c>
      <c r="B493" s="95">
        <v>403</v>
      </c>
      <c r="C493" s="50" t="s">
        <v>401</v>
      </c>
      <c r="D493" s="26" t="s">
        <v>396</v>
      </c>
      <c r="E493" s="72">
        <v>278.5</v>
      </c>
      <c r="F493" s="1"/>
      <c r="G493" s="1"/>
      <c r="H493" s="1"/>
      <c r="I493" s="1"/>
      <c r="J493" s="1"/>
      <c r="K493" s="1"/>
      <c r="L493" s="45" t="s">
        <v>802</v>
      </c>
    </row>
    <row r="494" spans="1:12" ht="157.5" hidden="1">
      <c r="A494" s="1">
        <v>404</v>
      </c>
      <c r="B494" s="95">
        <v>404</v>
      </c>
      <c r="C494" s="50" t="s">
        <v>402</v>
      </c>
      <c r="D494" s="26" t="s">
        <v>396</v>
      </c>
      <c r="E494" s="72">
        <v>278.5</v>
      </c>
      <c r="F494" s="1"/>
      <c r="G494" s="1"/>
      <c r="H494" s="1"/>
      <c r="I494" s="1"/>
      <c r="J494" s="1"/>
      <c r="K494" s="1"/>
      <c r="L494" s="45" t="s">
        <v>803</v>
      </c>
    </row>
    <row r="495" spans="1:12" ht="15.75" hidden="1">
      <c r="A495" s="1"/>
      <c r="B495" s="95"/>
      <c r="C495" s="75" t="s">
        <v>403</v>
      </c>
      <c r="D495" s="44"/>
      <c r="E495" s="44"/>
      <c r="F495" s="1"/>
      <c r="G495" s="1"/>
      <c r="H495" s="1"/>
      <c r="I495" s="1"/>
      <c r="J495" s="1"/>
      <c r="K495" s="1"/>
      <c r="L495" s="50"/>
    </row>
    <row r="496" spans="1:12" ht="78.75" hidden="1">
      <c r="A496" s="1">
        <v>405</v>
      </c>
      <c r="B496" s="95">
        <v>405</v>
      </c>
      <c r="C496" s="50" t="s">
        <v>404</v>
      </c>
      <c r="D496" s="44" t="s">
        <v>31</v>
      </c>
      <c r="E496" s="47">
        <v>385.31</v>
      </c>
      <c r="F496" s="1"/>
      <c r="G496" s="1"/>
      <c r="H496" s="1"/>
      <c r="I496" s="1"/>
      <c r="J496" s="1"/>
      <c r="K496" s="1"/>
      <c r="L496" s="50" t="s">
        <v>804</v>
      </c>
    </row>
    <row r="497" spans="1:12" ht="252" hidden="1">
      <c r="A497" s="1">
        <v>406</v>
      </c>
      <c r="B497" s="95">
        <v>406</v>
      </c>
      <c r="C497" s="50" t="s">
        <v>394</v>
      </c>
      <c r="D497" s="26" t="s">
        <v>9</v>
      </c>
      <c r="E497" s="39">
        <v>38.527999999999999</v>
      </c>
      <c r="F497" s="1"/>
      <c r="G497" s="1"/>
      <c r="H497" s="1"/>
      <c r="I497" s="1"/>
      <c r="J497" s="1"/>
      <c r="K497" s="1"/>
      <c r="L497" s="50" t="s">
        <v>805</v>
      </c>
    </row>
    <row r="498" spans="1:12" ht="236.25" hidden="1">
      <c r="A498" s="1">
        <v>407</v>
      </c>
      <c r="B498" s="95">
        <v>407</v>
      </c>
      <c r="C498" s="50" t="s">
        <v>405</v>
      </c>
      <c r="D498" s="26" t="s">
        <v>9</v>
      </c>
      <c r="E498" s="29">
        <v>44.03</v>
      </c>
      <c r="F498" s="1"/>
      <c r="G498" s="1"/>
      <c r="H498" s="1"/>
      <c r="I498" s="1"/>
      <c r="J498" s="1"/>
      <c r="K498" s="1"/>
      <c r="L498" s="50" t="s">
        <v>806</v>
      </c>
    </row>
    <row r="499" spans="1:12" ht="204.75" hidden="1">
      <c r="A499" s="1">
        <v>408</v>
      </c>
      <c r="B499" s="95">
        <v>408</v>
      </c>
      <c r="C499" s="50" t="s">
        <v>406</v>
      </c>
      <c r="D499" s="44" t="s">
        <v>28</v>
      </c>
      <c r="E499" s="44">
        <v>68.8</v>
      </c>
      <c r="F499" s="1"/>
      <c r="G499" s="1"/>
      <c r="H499" s="1"/>
      <c r="I499" s="1"/>
      <c r="J499" s="1"/>
      <c r="K499" s="1"/>
      <c r="L499" s="50" t="s">
        <v>807</v>
      </c>
    </row>
    <row r="500" spans="1:12" ht="409.5" hidden="1">
      <c r="A500" s="1">
        <v>409</v>
      </c>
      <c r="B500" s="95">
        <v>409</v>
      </c>
      <c r="C500" s="50" t="s">
        <v>221</v>
      </c>
      <c r="D500" s="44" t="s">
        <v>28</v>
      </c>
      <c r="E500" s="44">
        <v>270.89999999999998</v>
      </c>
      <c r="F500" s="1"/>
      <c r="G500" s="1"/>
      <c r="H500" s="1"/>
      <c r="I500" s="1"/>
      <c r="J500" s="1"/>
      <c r="K500" s="1"/>
      <c r="L500" s="50" t="s">
        <v>808</v>
      </c>
    </row>
    <row r="501" spans="1:12" ht="252" hidden="1">
      <c r="A501" s="1">
        <v>410</v>
      </c>
      <c r="B501" s="95">
        <v>410</v>
      </c>
      <c r="C501" s="50" t="s">
        <v>231</v>
      </c>
      <c r="D501" s="44" t="s">
        <v>407</v>
      </c>
      <c r="E501" s="44" t="s">
        <v>408</v>
      </c>
      <c r="F501" s="1"/>
      <c r="G501" s="1"/>
      <c r="H501" s="1"/>
      <c r="I501" s="1"/>
      <c r="J501" s="1"/>
      <c r="K501" s="1"/>
      <c r="L501" s="50" t="s">
        <v>809</v>
      </c>
    </row>
    <row r="502" spans="1:12" ht="252" hidden="1">
      <c r="A502" s="1">
        <v>411</v>
      </c>
      <c r="B502" s="95">
        <v>411</v>
      </c>
      <c r="C502" s="50" t="s">
        <v>409</v>
      </c>
      <c r="D502" s="44" t="s">
        <v>13</v>
      </c>
      <c r="E502" s="44">
        <v>8</v>
      </c>
      <c r="F502" s="1"/>
      <c r="G502" s="1"/>
      <c r="H502" s="1"/>
      <c r="I502" s="1"/>
      <c r="J502" s="1"/>
      <c r="K502" s="1"/>
      <c r="L502" s="50" t="s">
        <v>810</v>
      </c>
    </row>
    <row r="503" spans="1:12" ht="47.25" hidden="1">
      <c r="A503" s="1">
        <v>412</v>
      </c>
      <c r="B503" s="95">
        <v>412</v>
      </c>
      <c r="C503" s="45" t="s">
        <v>410</v>
      </c>
      <c r="D503" s="73" t="s">
        <v>13</v>
      </c>
      <c r="E503" s="73">
        <v>16</v>
      </c>
      <c r="F503" s="1"/>
      <c r="G503" s="1"/>
      <c r="H503" s="1"/>
      <c r="I503" s="1"/>
      <c r="J503" s="1"/>
      <c r="K503" s="1"/>
      <c r="L503" s="45" t="s">
        <v>811</v>
      </c>
    </row>
    <row r="504" spans="1:12" ht="15.75" hidden="1">
      <c r="A504" s="1"/>
      <c r="B504" s="95"/>
      <c r="C504" s="34" t="s">
        <v>248</v>
      </c>
      <c r="D504" s="28"/>
      <c r="E504" s="38"/>
      <c r="F504" s="1"/>
      <c r="G504" s="1"/>
      <c r="H504" s="1"/>
      <c r="I504" s="1"/>
      <c r="J504" s="1"/>
      <c r="K504" s="1"/>
      <c r="L504" s="117"/>
    </row>
    <row r="505" spans="1:12" ht="409.5" hidden="1">
      <c r="A505" s="1">
        <v>413</v>
      </c>
      <c r="B505" s="95">
        <v>413</v>
      </c>
      <c r="C505" s="45" t="s">
        <v>248</v>
      </c>
      <c r="D505" s="73" t="s">
        <v>411</v>
      </c>
      <c r="E505" s="76" t="s">
        <v>412</v>
      </c>
      <c r="F505" s="1"/>
      <c r="G505" s="1"/>
      <c r="H505" s="1"/>
      <c r="I505" s="1"/>
      <c r="J505" s="1"/>
      <c r="K505" s="1"/>
      <c r="L505" s="45" t="s">
        <v>812</v>
      </c>
    </row>
    <row r="506" spans="1:12" ht="78.75" hidden="1">
      <c r="A506" s="1">
        <v>414</v>
      </c>
      <c r="B506" s="95">
        <v>414</v>
      </c>
      <c r="C506" s="45" t="s">
        <v>249</v>
      </c>
      <c r="D506" s="73" t="s">
        <v>31</v>
      </c>
      <c r="E506" s="77">
        <v>17.440000000000001</v>
      </c>
      <c r="F506" s="1"/>
      <c r="G506" s="1"/>
      <c r="H506" s="1"/>
      <c r="I506" s="1"/>
      <c r="J506" s="1"/>
      <c r="K506" s="1"/>
      <c r="L506" s="45" t="s">
        <v>813</v>
      </c>
    </row>
    <row r="507" spans="1:12" ht="63" hidden="1">
      <c r="A507" s="1">
        <v>415</v>
      </c>
      <c r="B507" s="95">
        <v>415</v>
      </c>
      <c r="C507" s="50" t="s">
        <v>413</v>
      </c>
      <c r="D507" s="44" t="s">
        <v>9</v>
      </c>
      <c r="E507" s="44">
        <v>8</v>
      </c>
      <c r="F507" s="1"/>
      <c r="G507" s="1"/>
      <c r="H507" s="1"/>
      <c r="I507" s="1"/>
      <c r="J507" s="1"/>
      <c r="K507" s="1"/>
      <c r="L507" s="50" t="s">
        <v>814</v>
      </c>
    </row>
    <row r="508" spans="1:12" ht="110.25" hidden="1">
      <c r="A508" s="1">
        <v>416</v>
      </c>
      <c r="B508" s="95">
        <v>416</v>
      </c>
      <c r="C508" s="50" t="s">
        <v>414</v>
      </c>
      <c r="D508" s="44" t="s">
        <v>9</v>
      </c>
      <c r="E508" s="44">
        <v>8</v>
      </c>
      <c r="F508" s="1"/>
      <c r="G508" s="1"/>
      <c r="H508" s="1"/>
      <c r="I508" s="1"/>
      <c r="J508" s="1"/>
      <c r="K508" s="1"/>
      <c r="L508" s="50" t="s">
        <v>815</v>
      </c>
    </row>
    <row r="509" spans="1:12" ht="267.75" hidden="1">
      <c r="A509" s="1">
        <v>417</v>
      </c>
      <c r="B509" s="95">
        <v>417</v>
      </c>
      <c r="C509" s="50" t="s">
        <v>415</v>
      </c>
      <c r="D509" s="44" t="s">
        <v>9</v>
      </c>
      <c r="E509" s="13">
        <v>8.56</v>
      </c>
      <c r="F509" s="1"/>
      <c r="G509" s="1"/>
      <c r="H509" s="1"/>
      <c r="I509" s="1"/>
      <c r="J509" s="1"/>
      <c r="K509" s="1"/>
      <c r="L509" s="50" t="s">
        <v>816</v>
      </c>
    </row>
    <row r="510" spans="1:12" ht="15.75" hidden="1">
      <c r="A510" s="1"/>
      <c r="B510" s="95"/>
      <c r="C510" s="34" t="s">
        <v>258</v>
      </c>
      <c r="D510" s="28"/>
      <c r="E510" s="38"/>
      <c r="F510" s="1"/>
      <c r="G510" s="1"/>
      <c r="H510" s="1"/>
      <c r="I510" s="1"/>
      <c r="J510" s="1"/>
      <c r="K510" s="1"/>
      <c r="L510" s="117"/>
    </row>
    <row r="511" spans="1:12" ht="409.5" hidden="1">
      <c r="A511" s="1">
        <v>418</v>
      </c>
      <c r="B511" s="95">
        <v>418</v>
      </c>
      <c r="C511" s="45" t="s">
        <v>258</v>
      </c>
      <c r="D511" s="73" t="s">
        <v>31</v>
      </c>
      <c r="E511" s="10">
        <v>482.45</v>
      </c>
      <c r="F511" s="1"/>
      <c r="G511" s="1"/>
      <c r="H511" s="1"/>
      <c r="I511" s="1"/>
      <c r="J511" s="1"/>
      <c r="K511" s="1"/>
      <c r="L511" s="45" t="s">
        <v>817</v>
      </c>
    </row>
    <row r="512" spans="1:12" ht="78.75" hidden="1">
      <c r="A512" s="1">
        <v>419</v>
      </c>
      <c r="B512" s="95">
        <v>419</v>
      </c>
      <c r="C512" s="45" t="s">
        <v>249</v>
      </c>
      <c r="D512" s="26" t="s">
        <v>31</v>
      </c>
      <c r="E512" s="26">
        <v>10.9</v>
      </c>
      <c r="F512" s="1"/>
      <c r="G512" s="1"/>
      <c r="H512" s="1"/>
      <c r="I512" s="1"/>
      <c r="J512" s="1"/>
      <c r="K512" s="1"/>
      <c r="L512" s="45" t="s">
        <v>818</v>
      </c>
    </row>
    <row r="513" spans="1:12" ht="78.75" hidden="1">
      <c r="A513" s="1">
        <v>420</v>
      </c>
      <c r="B513" s="95">
        <v>420</v>
      </c>
      <c r="C513" s="50" t="s">
        <v>416</v>
      </c>
      <c r="D513" s="44" t="s">
        <v>9</v>
      </c>
      <c r="E513" s="47">
        <v>21.47</v>
      </c>
      <c r="F513" s="1"/>
      <c r="G513" s="1"/>
      <c r="H513" s="1"/>
      <c r="I513" s="1"/>
      <c r="J513" s="1"/>
      <c r="K513" s="1"/>
      <c r="L513" s="50" t="s">
        <v>819</v>
      </c>
    </row>
    <row r="514" spans="1:12" ht="126" hidden="1">
      <c r="A514" s="1">
        <v>421</v>
      </c>
      <c r="B514" s="95">
        <v>421</v>
      </c>
      <c r="C514" s="50" t="s">
        <v>417</v>
      </c>
      <c r="D514" s="44" t="s">
        <v>9</v>
      </c>
      <c r="E514" s="47">
        <v>21.47</v>
      </c>
      <c r="F514" s="1"/>
      <c r="G514" s="1"/>
      <c r="H514" s="1"/>
      <c r="I514" s="1"/>
      <c r="J514" s="1"/>
      <c r="K514" s="1"/>
      <c r="L514" s="50" t="s">
        <v>820</v>
      </c>
    </row>
    <row r="515" spans="1:12" ht="267.75" hidden="1">
      <c r="A515" s="1">
        <v>422</v>
      </c>
      <c r="B515" s="95">
        <v>422</v>
      </c>
      <c r="C515" s="50" t="s">
        <v>418</v>
      </c>
      <c r="D515" s="44" t="s">
        <v>9</v>
      </c>
      <c r="E515" s="13">
        <v>20.05</v>
      </c>
      <c r="F515" s="1"/>
      <c r="G515" s="1"/>
      <c r="H515" s="1"/>
      <c r="I515" s="1"/>
      <c r="J515" s="1"/>
      <c r="K515" s="1"/>
      <c r="L515" s="50" t="s">
        <v>821</v>
      </c>
    </row>
    <row r="516" spans="1:12" ht="15.75" hidden="1">
      <c r="A516" s="1"/>
      <c r="B516" s="95"/>
      <c r="C516" s="23" t="s">
        <v>254</v>
      </c>
      <c r="D516" s="28"/>
      <c r="E516" s="78"/>
      <c r="F516" s="1"/>
      <c r="G516" s="1"/>
      <c r="H516" s="1"/>
      <c r="I516" s="1"/>
      <c r="J516" s="1"/>
      <c r="K516" s="1"/>
      <c r="L516" s="112"/>
    </row>
    <row r="517" spans="1:12" ht="110.25" hidden="1">
      <c r="A517" s="1">
        <v>423</v>
      </c>
      <c r="B517" s="95">
        <v>423</v>
      </c>
      <c r="C517" s="45" t="s">
        <v>387</v>
      </c>
      <c r="D517" s="73" t="s">
        <v>28</v>
      </c>
      <c r="E517" s="10">
        <v>52.73</v>
      </c>
      <c r="F517" s="1"/>
      <c r="G517" s="1"/>
      <c r="H517" s="1"/>
      <c r="I517" s="1"/>
      <c r="J517" s="1"/>
      <c r="K517" s="1"/>
      <c r="L517" s="45" t="s">
        <v>822</v>
      </c>
    </row>
    <row r="518" spans="1:12" ht="47.25" hidden="1">
      <c r="A518" s="1">
        <v>424</v>
      </c>
      <c r="B518" s="95">
        <v>424</v>
      </c>
      <c r="C518" s="45" t="s">
        <v>419</v>
      </c>
      <c r="D518" s="73" t="s">
        <v>28</v>
      </c>
      <c r="E518" s="10">
        <v>53.73</v>
      </c>
      <c r="F518" s="1"/>
      <c r="G518" s="1"/>
      <c r="H518" s="1"/>
      <c r="I518" s="1"/>
      <c r="J518" s="1"/>
      <c r="K518" s="1"/>
      <c r="L518" s="45" t="s">
        <v>823</v>
      </c>
    </row>
    <row r="519" spans="1:12" ht="15.75" hidden="1">
      <c r="A519" s="1"/>
      <c r="B519" s="95"/>
      <c r="C519" s="23" t="s">
        <v>261</v>
      </c>
      <c r="D519" s="28"/>
      <c r="E519" s="28"/>
      <c r="F519" s="1"/>
      <c r="G519" s="1"/>
      <c r="H519" s="1"/>
      <c r="I519" s="1"/>
      <c r="J519" s="1"/>
      <c r="K519" s="1"/>
      <c r="L519" s="118"/>
    </row>
    <row r="520" spans="1:12" ht="409.5" hidden="1">
      <c r="A520" s="1">
        <v>425</v>
      </c>
      <c r="B520" s="95">
        <v>425</v>
      </c>
      <c r="C520" s="45" t="s">
        <v>420</v>
      </c>
      <c r="D520" s="26" t="s">
        <v>31</v>
      </c>
      <c r="E520" s="39">
        <v>632.65</v>
      </c>
      <c r="F520" s="1"/>
      <c r="G520" s="1"/>
      <c r="H520" s="1"/>
      <c r="I520" s="1"/>
      <c r="J520" s="1"/>
      <c r="K520" s="1"/>
      <c r="L520" s="45" t="s">
        <v>824</v>
      </c>
    </row>
    <row r="521" spans="1:12" ht="63" hidden="1">
      <c r="A521" s="1">
        <v>426</v>
      </c>
      <c r="B521" s="95">
        <v>426</v>
      </c>
      <c r="C521" s="50" t="s">
        <v>421</v>
      </c>
      <c r="D521" s="44" t="s">
        <v>9</v>
      </c>
      <c r="E521" s="44">
        <v>55.5</v>
      </c>
      <c r="F521" s="1"/>
      <c r="G521" s="1"/>
      <c r="H521" s="1"/>
      <c r="I521" s="1"/>
      <c r="J521" s="1"/>
      <c r="K521" s="1"/>
      <c r="L521" s="50" t="s">
        <v>814</v>
      </c>
    </row>
    <row r="522" spans="1:12" ht="94.5" hidden="1">
      <c r="A522" s="1">
        <v>427</v>
      </c>
      <c r="B522" s="95">
        <v>427</v>
      </c>
      <c r="C522" s="50" t="s">
        <v>422</v>
      </c>
      <c r="D522" s="44" t="s">
        <v>9</v>
      </c>
      <c r="E522" s="44">
        <v>55.5</v>
      </c>
      <c r="F522" s="1"/>
      <c r="G522" s="1"/>
      <c r="H522" s="1"/>
      <c r="I522" s="1"/>
      <c r="J522" s="1"/>
      <c r="K522" s="1"/>
      <c r="L522" s="50" t="s">
        <v>825</v>
      </c>
    </row>
    <row r="523" spans="1:12" ht="63" hidden="1">
      <c r="A523" s="1">
        <v>428</v>
      </c>
      <c r="B523" s="95">
        <v>428</v>
      </c>
      <c r="C523" s="50" t="s">
        <v>423</v>
      </c>
      <c r="D523" s="44" t="s">
        <v>9</v>
      </c>
      <c r="E523" s="44">
        <v>5.8</v>
      </c>
      <c r="F523" s="1"/>
      <c r="G523" s="1"/>
      <c r="H523" s="1"/>
      <c r="I523" s="1"/>
      <c r="J523" s="1"/>
      <c r="K523" s="1"/>
      <c r="L523" s="50" t="s">
        <v>814</v>
      </c>
    </row>
    <row r="524" spans="1:12" ht="94.5" hidden="1">
      <c r="A524" s="1">
        <v>429</v>
      </c>
      <c r="B524" s="95">
        <v>429</v>
      </c>
      <c r="C524" s="50" t="s">
        <v>424</v>
      </c>
      <c r="D524" s="44" t="s">
        <v>9</v>
      </c>
      <c r="E524" s="44">
        <v>5.8</v>
      </c>
      <c r="F524" s="1"/>
      <c r="G524" s="1"/>
      <c r="H524" s="1"/>
      <c r="I524" s="1"/>
      <c r="J524" s="1"/>
      <c r="K524" s="1"/>
      <c r="L524" s="50" t="s">
        <v>825</v>
      </c>
    </row>
    <row r="525" spans="1:12" ht="15.75" hidden="1">
      <c r="A525" s="1"/>
      <c r="B525" s="95"/>
      <c r="C525" s="79" t="s">
        <v>425</v>
      </c>
      <c r="D525" s="44"/>
      <c r="E525" s="44"/>
      <c r="F525" s="1"/>
      <c r="G525" s="1"/>
      <c r="H525" s="1"/>
      <c r="I525" s="1"/>
      <c r="J525" s="1"/>
      <c r="K525" s="1"/>
      <c r="L525" s="50"/>
    </row>
    <row r="526" spans="1:12" ht="15.75" hidden="1">
      <c r="A526" s="1">
        <v>430</v>
      </c>
      <c r="B526" s="95">
        <v>430</v>
      </c>
      <c r="C526" s="50" t="s">
        <v>265</v>
      </c>
      <c r="D526" s="44" t="s">
        <v>15</v>
      </c>
      <c r="E526" s="69">
        <v>12.023999999999999</v>
      </c>
      <c r="F526" s="1"/>
      <c r="G526" s="1"/>
      <c r="H526" s="1"/>
      <c r="I526" s="1"/>
      <c r="J526" s="1"/>
      <c r="K526" s="1"/>
      <c r="L526" s="50"/>
    </row>
    <row r="527" spans="1:12" ht="31.5" hidden="1">
      <c r="A527" s="1">
        <v>431</v>
      </c>
      <c r="B527" s="95">
        <v>431</v>
      </c>
      <c r="C527" s="50" t="s">
        <v>266</v>
      </c>
      <c r="D527" s="44" t="s">
        <v>15</v>
      </c>
      <c r="E527" s="69">
        <v>12.023999999999999</v>
      </c>
      <c r="F527" s="1"/>
      <c r="G527" s="1"/>
      <c r="H527" s="1"/>
      <c r="I527" s="1"/>
      <c r="J527" s="1"/>
      <c r="K527" s="1"/>
      <c r="L527" s="50"/>
    </row>
    <row r="528" spans="1:12" ht="15.75" hidden="1">
      <c r="A528" s="1">
        <v>432</v>
      </c>
      <c r="B528" s="95">
        <v>432</v>
      </c>
      <c r="C528" s="50" t="s">
        <v>267</v>
      </c>
      <c r="D528" s="44" t="s">
        <v>15</v>
      </c>
      <c r="E528" s="69">
        <v>12.023999999999999</v>
      </c>
      <c r="F528" s="1"/>
      <c r="G528" s="1"/>
      <c r="H528" s="1"/>
      <c r="I528" s="1"/>
      <c r="J528" s="1"/>
      <c r="K528" s="1"/>
      <c r="L528" s="50"/>
    </row>
    <row r="529" spans="1:12" ht="31.5" hidden="1">
      <c r="A529" s="1">
        <v>433</v>
      </c>
      <c r="B529" s="95">
        <v>433</v>
      </c>
      <c r="C529" s="50" t="s">
        <v>268</v>
      </c>
      <c r="D529" s="44" t="s">
        <v>15</v>
      </c>
      <c r="E529" s="47">
        <v>140.27000000000001</v>
      </c>
      <c r="F529" s="1"/>
      <c r="G529" s="1"/>
      <c r="H529" s="1"/>
      <c r="I529" s="1"/>
      <c r="J529" s="1"/>
      <c r="K529" s="1"/>
      <c r="L529" s="50"/>
    </row>
    <row r="530" spans="1:12" ht="47.25" hidden="1">
      <c r="A530" s="1">
        <v>434</v>
      </c>
      <c r="B530" s="95">
        <v>434</v>
      </c>
      <c r="C530" s="50" t="s">
        <v>269</v>
      </c>
      <c r="D530" s="44" t="s">
        <v>15</v>
      </c>
      <c r="E530" s="47">
        <v>140.27000000000001</v>
      </c>
      <c r="F530" s="1"/>
      <c r="G530" s="1"/>
      <c r="H530" s="1"/>
      <c r="I530" s="1"/>
      <c r="J530" s="1"/>
      <c r="K530" s="1"/>
      <c r="L530" s="50"/>
    </row>
    <row r="531" spans="1:12" s="175" customFormat="1" hidden="1">
      <c r="A531" s="134"/>
      <c r="B531" s="172"/>
      <c r="C531" s="173" t="s">
        <v>426</v>
      </c>
      <c r="D531" s="71"/>
      <c r="E531" s="174"/>
      <c r="F531" s="134"/>
      <c r="G531" s="134"/>
      <c r="H531" s="134"/>
      <c r="I531" s="134"/>
      <c r="J531" s="134"/>
      <c r="K531" s="134"/>
      <c r="L531" s="174"/>
    </row>
    <row r="532" spans="1:12" s="175" customFormat="1" ht="15.75" hidden="1">
      <c r="A532" s="134"/>
      <c r="B532" s="172"/>
      <c r="C532" s="176" t="s">
        <v>427</v>
      </c>
      <c r="D532" s="177"/>
      <c r="E532" s="178"/>
      <c r="F532" s="134"/>
      <c r="G532" s="134"/>
      <c r="H532" s="134"/>
      <c r="I532" s="134"/>
      <c r="J532" s="134"/>
      <c r="K532" s="134"/>
      <c r="L532" s="179"/>
    </row>
    <row r="533" spans="1:12" s="175" customFormat="1" ht="15.75" hidden="1">
      <c r="A533" s="134">
        <v>435</v>
      </c>
      <c r="B533" s="172">
        <v>435</v>
      </c>
      <c r="C533" s="180" t="s">
        <v>428</v>
      </c>
      <c r="D533" s="177" t="s">
        <v>13</v>
      </c>
      <c r="E533" s="178">
        <v>51</v>
      </c>
      <c r="F533" s="134"/>
      <c r="G533" s="134"/>
      <c r="H533" s="134"/>
      <c r="I533" s="134"/>
      <c r="J533" s="134"/>
      <c r="K533" s="134"/>
      <c r="L533" s="179"/>
    </row>
    <row r="534" spans="1:12" s="175" customFormat="1" ht="15.75" hidden="1">
      <c r="A534" s="134"/>
      <c r="B534" s="172"/>
      <c r="C534" s="176" t="s">
        <v>429</v>
      </c>
      <c r="D534" s="177"/>
      <c r="E534" s="178"/>
      <c r="F534" s="134"/>
      <c r="G534" s="134"/>
      <c r="H534" s="134"/>
      <c r="I534" s="134"/>
      <c r="J534" s="134"/>
      <c r="K534" s="134"/>
      <c r="L534" s="179"/>
    </row>
    <row r="535" spans="1:12" s="175" customFormat="1" ht="141.75" hidden="1">
      <c r="A535" s="134">
        <v>436</v>
      </c>
      <c r="B535" s="172">
        <v>436</v>
      </c>
      <c r="C535" s="180" t="s">
        <v>430</v>
      </c>
      <c r="D535" s="177" t="s">
        <v>13</v>
      </c>
      <c r="E535" s="178">
        <v>51</v>
      </c>
      <c r="F535" s="134"/>
      <c r="G535" s="134"/>
      <c r="H535" s="134"/>
      <c r="I535" s="134"/>
      <c r="J535" s="134"/>
      <c r="K535" s="134"/>
      <c r="L535" s="179" t="s">
        <v>826</v>
      </c>
    </row>
    <row r="536" spans="1:12" hidden="1">
      <c r="A536" s="1"/>
      <c r="B536" s="95"/>
      <c r="C536" s="86" t="s">
        <v>431</v>
      </c>
      <c r="D536" s="2"/>
      <c r="E536" s="2"/>
      <c r="F536" s="1"/>
      <c r="G536" s="1"/>
      <c r="H536" s="1"/>
      <c r="I536" s="1"/>
      <c r="J536" s="1"/>
      <c r="K536" s="1"/>
      <c r="L536" s="2"/>
    </row>
    <row r="537" spans="1:12" ht="409.5" hidden="1">
      <c r="A537" s="1">
        <v>437</v>
      </c>
      <c r="B537" s="95">
        <v>437</v>
      </c>
      <c r="C537" s="8" t="s">
        <v>432</v>
      </c>
      <c r="D537" s="9" t="s">
        <v>13</v>
      </c>
      <c r="E537" s="10">
        <v>2</v>
      </c>
      <c r="F537" s="1"/>
      <c r="G537" s="1"/>
      <c r="H537" s="1"/>
      <c r="I537" s="1"/>
      <c r="J537" s="1"/>
      <c r="K537" s="1"/>
      <c r="L537" s="55" t="s">
        <v>827</v>
      </c>
    </row>
    <row r="538" spans="1:12" ht="15.75" hidden="1">
      <c r="A538" s="1"/>
      <c r="B538" s="95"/>
      <c r="C538" s="87" t="s">
        <v>433</v>
      </c>
      <c r="D538" s="9"/>
      <c r="E538" s="10"/>
      <c r="F538" s="1"/>
      <c r="G538" s="1"/>
      <c r="H538" s="1"/>
      <c r="I538" s="1"/>
      <c r="J538" s="1"/>
      <c r="K538" s="1"/>
      <c r="L538" s="55"/>
    </row>
    <row r="539" spans="1:12" ht="267.75" hidden="1">
      <c r="A539" s="1">
        <v>438</v>
      </c>
      <c r="B539" s="95">
        <v>438</v>
      </c>
      <c r="C539" s="8" t="s">
        <v>434</v>
      </c>
      <c r="D539" s="9" t="s">
        <v>10</v>
      </c>
      <c r="E539" s="10">
        <v>24</v>
      </c>
      <c r="F539" s="1"/>
      <c r="G539" s="1"/>
      <c r="H539" s="1"/>
      <c r="I539" s="1"/>
      <c r="J539" s="1"/>
      <c r="K539" s="1"/>
      <c r="L539" s="55" t="s">
        <v>828</v>
      </c>
    </row>
    <row r="540" spans="1:12" ht="267.75" hidden="1">
      <c r="A540" s="1">
        <v>439</v>
      </c>
      <c r="B540" s="95">
        <v>439</v>
      </c>
      <c r="C540" s="8" t="s">
        <v>434</v>
      </c>
      <c r="D540" s="9" t="s">
        <v>10</v>
      </c>
      <c r="E540" s="10">
        <v>18</v>
      </c>
      <c r="F540" s="1"/>
      <c r="G540" s="1"/>
      <c r="H540" s="1"/>
      <c r="I540" s="1"/>
      <c r="J540" s="1"/>
      <c r="K540" s="1"/>
      <c r="L540" s="55" t="s">
        <v>829</v>
      </c>
    </row>
    <row r="541" spans="1:12" ht="283.5" hidden="1">
      <c r="A541" s="1">
        <v>440</v>
      </c>
      <c r="B541" s="95">
        <v>440</v>
      </c>
      <c r="C541" s="8" t="s">
        <v>435</v>
      </c>
      <c r="D541" s="9" t="s">
        <v>10</v>
      </c>
      <c r="E541" s="10">
        <v>100</v>
      </c>
      <c r="F541" s="1"/>
      <c r="G541" s="1"/>
      <c r="H541" s="1"/>
      <c r="I541" s="1"/>
      <c r="J541" s="1"/>
      <c r="K541" s="1"/>
      <c r="L541" s="55" t="s">
        <v>830</v>
      </c>
    </row>
    <row r="542" spans="1:12" ht="409.5" hidden="1">
      <c r="A542" s="1">
        <v>441</v>
      </c>
      <c r="B542" s="95">
        <v>441</v>
      </c>
      <c r="C542" s="8" t="s">
        <v>436</v>
      </c>
      <c r="D542" s="9" t="s">
        <v>10</v>
      </c>
      <c r="E542" s="10">
        <v>1197</v>
      </c>
      <c r="F542" s="1"/>
      <c r="G542" s="1"/>
      <c r="H542" s="1"/>
      <c r="I542" s="1"/>
      <c r="J542" s="1"/>
      <c r="K542" s="1"/>
      <c r="L542" s="55" t="s">
        <v>831</v>
      </c>
    </row>
    <row r="543" spans="1:12" ht="94.5" hidden="1">
      <c r="A543" s="1">
        <v>442</v>
      </c>
      <c r="B543" s="95">
        <v>442</v>
      </c>
      <c r="C543" s="8" t="s">
        <v>437</v>
      </c>
      <c r="D543" s="9" t="s">
        <v>10</v>
      </c>
      <c r="E543" s="10">
        <v>146</v>
      </c>
      <c r="F543" s="1"/>
      <c r="G543" s="1"/>
      <c r="H543" s="1"/>
      <c r="I543" s="1"/>
      <c r="J543" s="1"/>
      <c r="K543" s="1"/>
      <c r="L543" s="55" t="s">
        <v>832</v>
      </c>
    </row>
    <row r="544" spans="1:12" ht="220.5" hidden="1">
      <c r="A544" s="1">
        <v>443</v>
      </c>
      <c r="B544" s="95">
        <v>443</v>
      </c>
      <c r="C544" s="8" t="s">
        <v>438</v>
      </c>
      <c r="D544" s="9" t="s">
        <v>10</v>
      </c>
      <c r="E544" s="10">
        <v>146</v>
      </c>
      <c r="F544" s="1"/>
      <c r="G544" s="1"/>
      <c r="H544" s="1"/>
      <c r="I544" s="1"/>
      <c r="J544" s="1"/>
      <c r="K544" s="1"/>
      <c r="L544" s="55" t="s">
        <v>833</v>
      </c>
    </row>
    <row r="545" spans="1:12" ht="409.5" hidden="1">
      <c r="A545" s="1">
        <v>444</v>
      </c>
      <c r="B545" s="95">
        <v>444</v>
      </c>
      <c r="C545" s="8" t="s">
        <v>439</v>
      </c>
      <c r="D545" s="9" t="s">
        <v>10</v>
      </c>
      <c r="E545" s="10">
        <f>1599+32</f>
        <v>1631</v>
      </c>
      <c r="F545" s="1"/>
      <c r="G545" s="1"/>
      <c r="H545" s="1"/>
      <c r="I545" s="1"/>
      <c r="J545" s="1"/>
      <c r="K545" s="1"/>
      <c r="L545" s="55" t="s">
        <v>834</v>
      </c>
    </row>
    <row r="546" spans="1:12" ht="31.5" hidden="1">
      <c r="A546" s="1">
        <v>445</v>
      </c>
      <c r="B546" s="95">
        <v>445</v>
      </c>
      <c r="C546" s="8" t="s">
        <v>440</v>
      </c>
      <c r="D546" s="9" t="s">
        <v>10</v>
      </c>
      <c r="E546" s="10">
        <v>6</v>
      </c>
      <c r="F546" s="1"/>
      <c r="G546" s="1"/>
      <c r="H546" s="1"/>
      <c r="I546" s="1"/>
      <c r="J546" s="1"/>
      <c r="K546" s="1"/>
      <c r="L546" s="55" t="s">
        <v>835</v>
      </c>
    </row>
    <row r="547" spans="1:12" ht="15.75" hidden="1">
      <c r="A547" s="1"/>
      <c r="B547" s="95"/>
      <c r="C547" s="87" t="s">
        <v>441</v>
      </c>
      <c r="D547" s="9"/>
      <c r="E547" s="10"/>
      <c r="F547" s="1"/>
      <c r="G547" s="1"/>
      <c r="H547" s="1"/>
      <c r="I547" s="1"/>
      <c r="J547" s="1"/>
      <c r="K547" s="1"/>
      <c r="L547" s="55"/>
    </row>
    <row r="548" spans="1:12" ht="378" hidden="1">
      <c r="A548" s="1">
        <v>446</v>
      </c>
      <c r="B548" s="95">
        <v>446</v>
      </c>
      <c r="C548" s="8" t="s">
        <v>442</v>
      </c>
      <c r="D548" s="9" t="s">
        <v>10</v>
      </c>
      <c r="E548" s="10">
        <v>875</v>
      </c>
      <c r="F548" s="1"/>
      <c r="G548" s="1"/>
      <c r="H548" s="1"/>
      <c r="I548" s="1"/>
      <c r="J548" s="1"/>
      <c r="K548" s="1"/>
      <c r="L548" s="55" t="s">
        <v>836</v>
      </c>
    </row>
    <row r="549" spans="1:12" ht="173.25" hidden="1">
      <c r="A549" s="1">
        <v>447</v>
      </c>
      <c r="B549" s="95">
        <v>447</v>
      </c>
      <c r="C549" s="8" t="s">
        <v>443</v>
      </c>
      <c r="D549" s="9" t="s">
        <v>10</v>
      </c>
      <c r="E549" s="10">
        <v>330</v>
      </c>
      <c r="F549" s="1"/>
      <c r="G549" s="1"/>
      <c r="H549" s="1"/>
      <c r="I549" s="1"/>
      <c r="J549" s="1"/>
      <c r="K549" s="1"/>
      <c r="L549" s="55" t="s">
        <v>837</v>
      </c>
    </row>
    <row r="550" spans="1:12" ht="63" hidden="1">
      <c r="A550" s="1">
        <v>448</v>
      </c>
      <c r="B550" s="95">
        <v>448</v>
      </c>
      <c r="C550" s="8" t="s">
        <v>444</v>
      </c>
      <c r="D550" s="9" t="s">
        <v>10</v>
      </c>
      <c r="E550" s="10">
        <v>429</v>
      </c>
      <c r="F550" s="1"/>
      <c r="G550" s="1"/>
      <c r="H550" s="1"/>
      <c r="I550" s="1"/>
      <c r="J550" s="1"/>
      <c r="K550" s="1"/>
      <c r="L550" s="55" t="s">
        <v>838</v>
      </c>
    </row>
    <row r="551" spans="1:12" ht="204.75" hidden="1">
      <c r="A551" s="1">
        <v>449</v>
      </c>
      <c r="B551" s="95">
        <v>449</v>
      </c>
      <c r="C551" s="8" t="s">
        <v>445</v>
      </c>
      <c r="D551" s="9" t="s">
        <v>13</v>
      </c>
      <c r="E551" s="10">
        <v>48</v>
      </c>
      <c r="F551" s="1"/>
      <c r="G551" s="1"/>
      <c r="H551" s="1"/>
      <c r="I551" s="1"/>
      <c r="J551" s="1"/>
      <c r="K551" s="1"/>
      <c r="L551" s="55" t="s">
        <v>839</v>
      </c>
    </row>
    <row r="552" spans="1:12" ht="15.75" hidden="1">
      <c r="A552" s="1"/>
      <c r="B552" s="1"/>
      <c r="C552" s="87" t="s">
        <v>446</v>
      </c>
      <c r="D552" s="9"/>
      <c r="E552" s="10"/>
      <c r="F552" s="1"/>
      <c r="G552" s="1"/>
      <c r="H552" s="1"/>
      <c r="I552" s="1"/>
      <c r="J552" s="1"/>
      <c r="K552" s="1"/>
      <c r="L552" s="55"/>
    </row>
    <row r="553" spans="1:12" ht="15.75" hidden="1">
      <c r="A553" s="1">
        <v>450</v>
      </c>
      <c r="B553" s="1">
        <v>450</v>
      </c>
      <c r="C553" s="8" t="s">
        <v>447</v>
      </c>
      <c r="D553" s="9" t="s">
        <v>448</v>
      </c>
      <c r="E553" s="10" t="s">
        <v>449</v>
      </c>
      <c r="F553" s="1"/>
      <c r="G553" s="1"/>
      <c r="H553" s="1"/>
      <c r="I553" s="1"/>
      <c r="J553" s="1"/>
      <c r="K553" s="1"/>
      <c r="L553" s="55"/>
    </row>
    <row r="554" spans="1:12" ht="15.75" hidden="1">
      <c r="A554" s="1">
        <v>451</v>
      </c>
      <c r="B554" s="1">
        <v>451</v>
      </c>
      <c r="C554" s="8" t="s">
        <v>450</v>
      </c>
      <c r="D554" s="9" t="s">
        <v>448</v>
      </c>
      <c r="E554" s="10" t="s">
        <v>449</v>
      </c>
      <c r="F554" s="1"/>
      <c r="G554" s="1"/>
      <c r="H554" s="1"/>
      <c r="I554" s="1"/>
      <c r="J554" s="1"/>
      <c r="K554" s="1"/>
      <c r="L554" s="55"/>
    </row>
    <row r="555" spans="1:12" ht="15.75" hidden="1">
      <c r="A555" s="1"/>
      <c r="B555" s="1"/>
      <c r="C555" s="87" t="s">
        <v>451</v>
      </c>
      <c r="D555" s="9"/>
      <c r="E555" s="10"/>
      <c r="F555" s="1"/>
      <c r="G555" s="1"/>
      <c r="H555" s="1"/>
      <c r="I555" s="1"/>
      <c r="J555" s="1"/>
      <c r="K555" s="1"/>
      <c r="L555" s="55"/>
    </row>
    <row r="556" spans="1:12" ht="30" hidden="1">
      <c r="A556" s="1">
        <v>452</v>
      </c>
      <c r="B556" s="1">
        <v>452</v>
      </c>
      <c r="C556" s="8" t="s">
        <v>452</v>
      </c>
      <c r="D556" s="9" t="s">
        <v>453</v>
      </c>
      <c r="E556" s="10">
        <v>1</v>
      </c>
      <c r="F556" s="1"/>
      <c r="G556" s="1"/>
      <c r="H556" s="1"/>
      <c r="I556" s="1"/>
      <c r="J556" s="1"/>
      <c r="K556" s="1"/>
      <c r="L556" s="55"/>
    </row>
    <row r="557" spans="1:12" ht="30" hidden="1">
      <c r="A557" s="1">
        <v>453</v>
      </c>
      <c r="B557" s="1">
        <v>453</v>
      </c>
      <c r="C557" s="8" t="s">
        <v>454</v>
      </c>
      <c r="D557" s="9" t="s">
        <v>453</v>
      </c>
      <c r="E557" s="10">
        <v>48</v>
      </c>
      <c r="F557" s="1"/>
      <c r="G557" s="1"/>
      <c r="H557" s="1"/>
      <c r="I557" s="1"/>
      <c r="J557" s="1"/>
      <c r="K557" s="1"/>
      <c r="L557" s="55"/>
    </row>
    <row r="558" spans="1:12" ht="20.25" hidden="1" customHeight="1">
      <c r="A558" s="1"/>
      <c r="B558" s="1"/>
      <c r="C558" s="80" t="s">
        <v>840</v>
      </c>
      <c r="D558" s="28"/>
      <c r="E558" s="81"/>
      <c r="F558" s="1"/>
      <c r="G558" s="1"/>
      <c r="H558" s="1"/>
      <c r="I558" s="1"/>
      <c r="J558" s="1"/>
      <c r="K558" s="1"/>
      <c r="L558" s="81"/>
    </row>
    <row r="559" spans="1:12" ht="22.5" hidden="1" customHeight="1">
      <c r="A559" s="1"/>
      <c r="B559" s="1"/>
      <c r="C559" s="120" t="s">
        <v>427</v>
      </c>
      <c r="D559" s="9"/>
      <c r="E559" s="10"/>
      <c r="F559" s="1"/>
      <c r="G559" s="1"/>
      <c r="H559" s="1"/>
      <c r="I559" s="1"/>
      <c r="J559" s="1"/>
      <c r="K559" s="1"/>
      <c r="L559" s="55"/>
    </row>
    <row r="560" spans="1:12" ht="30" hidden="1">
      <c r="A560" s="1">
        <v>454</v>
      </c>
      <c r="B560" s="1">
        <v>1</v>
      </c>
      <c r="C560" s="8" t="s">
        <v>841</v>
      </c>
      <c r="D560" s="9" t="s">
        <v>10</v>
      </c>
      <c r="E560" s="10">
        <v>519</v>
      </c>
      <c r="F560" s="1"/>
      <c r="G560" s="1"/>
      <c r="H560" s="1"/>
      <c r="I560" s="1"/>
      <c r="J560" s="1"/>
      <c r="K560" s="1"/>
      <c r="L560" s="55"/>
    </row>
    <row r="561" spans="1:12" ht="30" hidden="1">
      <c r="A561" s="1">
        <v>455</v>
      </c>
      <c r="B561" s="1">
        <v>2</v>
      </c>
      <c r="C561" s="8" t="s">
        <v>842</v>
      </c>
      <c r="D561" s="9" t="s">
        <v>10</v>
      </c>
      <c r="E561" s="10">
        <v>445</v>
      </c>
      <c r="F561" s="1"/>
      <c r="G561" s="1"/>
      <c r="H561" s="1"/>
      <c r="I561" s="1"/>
      <c r="J561" s="1"/>
      <c r="K561" s="1"/>
      <c r="L561" s="55"/>
    </row>
    <row r="562" spans="1:12" ht="30" hidden="1">
      <c r="A562" s="1">
        <v>456</v>
      </c>
      <c r="B562" s="1"/>
      <c r="C562" s="120" t="s">
        <v>843</v>
      </c>
      <c r="D562" s="9"/>
      <c r="E562" s="10"/>
      <c r="F562" s="1"/>
      <c r="G562" s="1"/>
      <c r="H562" s="1"/>
      <c r="I562" s="1"/>
      <c r="J562" s="1"/>
      <c r="K562" s="1"/>
      <c r="L562" s="55"/>
    </row>
    <row r="563" spans="1:12" ht="220.5" hidden="1">
      <c r="A563" s="1">
        <v>457</v>
      </c>
      <c r="B563" s="1">
        <v>3</v>
      </c>
      <c r="C563" s="8" t="s">
        <v>844</v>
      </c>
      <c r="D563" s="9" t="s">
        <v>10</v>
      </c>
      <c r="E563" s="10">
        <v>245</v>
      </c>
      <c r="F563" s="1"/>
      <c r="G563" s="1"/>
      <c r="H563" s="1"/>
      <c r="I563" s="1"/>
      <c r="J563" s="1"/>
      <c r="K563" s="1"/>
      <c r="L563" s="55" t="s">
        <v>933</v>
      </c>
    </row>
    <row r="564" spans="1:12" ht="315" hidden="1">
      <c r="A564" s="1">
        <v>458</v>
      </c>
      <c r="B564" s="1">
        <v>4</v>
      </c>
      <c r="C564" s="8" t="s">
        <v>845</v>
      </c>
      <c r="D564" s="9" t="s">
        <v>10</v>
      </c>
      <c r="E564" s="10">
        <v>373</v>
      </c>
      <c r="F564" s="1"/>
      <c r="G564" s="1"/>
      <c r="H564" s="1"/>
      <c r="I564" s="1"/>
      <c r="J564" s="1"/>
      <c r="K564" s="1"/>
      <c r="L564" s="55" t="s">
        <v>934</v>
      </c>
    </row>
    <row r="565" spans="1:12" ht="346.5" hidden="1">
      <c r="A565" s="1">
        <v>459</v>
      </c>
      <c r="B565" s="1">
        <v>5</v>
      </c>
      <c r="C565" s="8" t="s">
        <v>846</v>
      </c>
      <c r="D565" s="9" t="s">
        <v>10</v>
      </c>
      <c r="E565" s="10">
        <v>200</v>
      </c>
      <c r="F565" s="1"/>
      <c r="G565" s="1"/>
      <c r="H565" s="1"/>
      <c r="I565" s="1"/>
      <c r="J565" s="1"/>
      <c r="K565" s="1"/>
      <c r="L565" s="55" t="s">
        <v>935</v>
      </c>
    </row>
    <row r="566" spans="1:12" ht="409.5" hidden="1">
      <c r="A566" s="1">
        <v>460</v>
      </c>
      <c r="B566" s="1">
        <v>6</v>
      </c>
      <c r="C566" s="8" t="s">
        <v>847</v>
      </c>
      <c r="D566" s="9" t="s">
        <v>10</v>
      </c>
      <c r="E566" s="10">
        <v>130</v>
      </c>
      <c r="F566" s="1"/>
      <c r="G566" s="1"/>
      <c r="H566" s="1"/>
      <c r="I566" s="1"/>
      <c r="J566" s="1"/>
      <c r="K566" s="1"/>
      <c r="L566" s="55" t="s">
        <v>936</v>
      </c>
    </row>
    <row r="567" spans="1:12" ht="393.75" hidden="1">
      <c r="A567" s="1">
        <v>461</v>
      </c>
      <c r="B567" s="1">
        <v>7</v>
      </c>
      <c r="C567" s="8" t="s">
        <v>848</v>
      </c>
      <c r="D567" s="9" t="s">
        <v>10</v>
      </c>
      <c r="E567" s="10">
        <v>28</v>
      </c>
      <c r="F567" s="1"/>
      <c r="G567" s="1"/>
      <c r="H567" s="1"/>
      <c r="I567" s="1"/>
      <c r="J567" s="1"/>
      <c r="K567" s="1"/>
      <c r="L567" s="55" t="s">
        <v>937</v>
      </c>
    </row>
    <row r="568" spans="1:12" ht="47.25" hidden="1">
      <c r="A568" s="1"/>
      <c r="B568" s="1"/>
      <c r="C568" s="121" t="s">
        <v>849</v>
      </c>
      <c r="D568" s="2"/>
      <c r="E568" s="2"/>
      <c r="F568" s="1"/>
      <c r="G568" s="1"/>
      <c r="H568" s="1"/>
      <c r="I568" s="1"/>
      <c r="J568" s="1"/>
      <c r="K568" s="1"/>
      <c r="L568" s="2"/>
    </row>
    <row r="569" spans="1:12" ht="30" hidden="1">
      <c r="A569" s="1"/>
      <c r="B569" s="1"/>
      <c r="C569" s="120" t="s">
        <v>850</v>
      </c>
      <c r="D569" s="9"/>
      <c r="E569" s="10"/>
      <c r="F569" s="1"/>
      <c r="G569" s="1"/>
      <c r="H569" s="1"/>
      <c r="I569" s="1"/>
      <c r="J569" s="1"/>
      <c r="K569" s="1"/>
      <c r="L569" s="55"/>
    </row>
    <row r="570" spans="1:12" ht="47.25" hidden="1">
      <c r="A570" s="134">
        <v>462</v>
      </c>
      <c r="B570" s="1">
        <v>8</v>
      </c>
      <c r="C570" s="8" t="s">
        <v>851</v>
      </c>
      <c r="D570" s="9" t="s">
        <v>13</v>
      </c>
      <c r="E570" s="10">
        <v>1</v>
      </c>
      <c r="F570" s="1"/>
      <c r="G570" s="1"/>
      <c r="H570" s="1"/>
      <c r="I570" s="1"/>
      <c r="J570" s="1"/>
      <c r="K570" s="1"/>
      <c r="L570" s="55" t="s">
        <v>938</v>
      </c>
    </row>
    <row r="571" spans="1:12" ht="47.25" hidden="1">
      <c r="A571" s="134">
        <v>463</v>
      </c>
      <c r="B571" s="1">
        <v>9</v>
      </c>
      <c r="C571" s="8" t="s">
        <v>852</v>
      </c>
      <c r="D571" s="9" t="s">
        <v>13</v>
      </c>
      <c r="E571" s="10">
        <v>2</v>
      </c>
      <c r="F571" s="1"/>
      <c r="G571" s="1"/>
      <c r="H571" s="1"/>
      <c r="I571" s="1"/>
      <c r="J571" s="1"/>
      <c r="K571" s="1"/>
      <c r="L571" s="55" t="s">
        <v>939</v>
      </c>
    </row>
    <row r="572" spans="1:12" ht="47.25" hidden="1">
      <c r="A572" s="134">
        <v>464</v>
      </c>
      <c r="B572" s="1">
        <v>10</v>
      </c>
      <c r="C572" s="8" t="s">
        <v>853</v>
      </c>
      <c r="D572" s="9" t="s">
        <v>13</v>
      </c>
      <c r="E572" s="10">
        <v>1</v>
      </c>
      <c r="F572" s="1"/>
      <c r="G572" s="1"/>
      <c r="H572" s="1"/>
      <c r="I572" s="1"/>
      <c r="J572" s="1"/>
      <c r="K572" s="1"/>
      <c r="L572" s="55" t="s">
        <v>940</v>
      </c>
    </row>
    <row r="573" spans="1:12" ht="47.25" hidden="1">
      <c r="A573" s="134">
        <v>465</v>
      </c>
      <c r="B573" s="1">
        <v>11</v>
      </c>
      <c r="C573" s="8" t="s">
        <v>854</v>
      </c>
      <c r="D573" s="9" t="s">
        <v>13</v>
      </c>
      <c r="E573" s="10">
        <v>2</v>
      </c>
      <c r="F573" s="1"/>
      <c r="G573" s="1"/>
      <c r="H573" s="1"/>
      <c r="I573" s="1"/>
      <c r="J573" s="1"/>
      <c r="K573" s="1"/>
      <c r="L573" s="55" t="s">
        <v>939</v>
      </c>
    </row>
    <row r="574" spans="1:12" ht="47.25" hidden="1">
      <c r="A574" s="1">
        <v>466</v>
      </c>
      <c r="B574" s="1">
        <v>12</v>
      </c>
      <c r="C574" s="8" t="s">
        <v>855</v>
      </c>
      <c r="D574" s="9" t="s">
        <v>13</v>
      </c>
      <c r="E574" s="10">
        <v>1</v>
      </c>
      <c r="F574" s="1"/>
      <c r="G574" s="1"/>
      <c r="H574" s="1"/>
      <c r="I574" s="1"/>
      <c r="J574" s="1"/>
      <c r="K574" s="1"/>
      <c r="L574" s="55" t="s">
        <v>941</v>
      </c>
    </row>
    <row r="575" spans="1:12" ht="47.25" hidden="1">
      <c r="A575" s="1">
        <v>467</v>
      </c>
      <c r="B575" s="1">
        <v>13</v>
      </c>
      <c r="C575" s="8" t="s">
        <v>856</v>
      </c>
      <c r="D575" s="9" t="s">
        <v>13</v>
      </c>
      <c r="E575" s="10">
        <v>17</v>
      </c>
      <c r="F575" s="1"/>
      <c r="G575" s="1"/>
      <c r="H575" s="1"/>
      <c r="I575" s="1"/>
      <c r="J575" s="1"/>
      <c r="K575" s="1"/>
      <c r="L575" s="55" t="s">
        <v>942</v>
      </c>
    </row>
    <row r="576" spans="1:12" ht="94.5" hidden="1">
      <c r="A576" s="1">
        <v>468</v>
      </c>
      <c r="B576" s="1">
        <v>14</v>
      </c>
      <c r="C576" s="8" t="s">
        <v>857</v>
      </c>
      <c r="D576" s="9" t="s">
        <v>13</v>
      </c>
      <c r="E576" s="10">
        <v>42</v>
      </c>
      <c r="F576" s="1"/>
      <c r="G576" s="1"/>
      <c r="H576" s="1"/>
      <c r="I576" s="1"/>
      <c r="J576" s="1"/>
      <c r="K576" s="1"/>
      <c r="L576" s="55" t="s">
        <v>943</v>
      </c>
    </row>
    <row r="577" spans="1:12" ht="63" hidden="1">
      <c r="A577" s="1">
        <v>469</v>
      </c>
      <c r="B577" s="1">
        <v>15</v>
      </c>
      <c r="C577" s="8" t="s">
        <v>858</v>
      </c>
      <c r="D577" s="9" t="s">
        <v>13</v>
      </c>
      <c r="E577" s="10">
        <v>6</v>
      </c>
      <c r="F577" s="1"/>
      <c r="G577" s="1"/>
      <c r="H577" s="1"/>
      <c r="I577" s="1"/>
      <c r="J577" s="1"/>
      <c r="K577" s="1"/>
      <c r="L577" s="55" t="s">
        <v>944</v>
      </c>
    </row>
    <row r="578" spans="1:12" ht="63" hidden="1">
      <c r="A578" s="1">
        <v>470</v>
      </c>
      <c r="B578" s="1">
        <v>16</v>
      </c>
      <c r="C578" s="8" t="s">
        <v>859</v>
      </c>
      <c r="D578" s="9" t="s">
        <v>13</v>
      </c>
      <c r="E578" s="10">
        <v>54</v>
      </c>
      <c r="F578" s="1"/>
      <c r="G578" s="1"/>
      <c r="H578" s="1"/>
      <c r="I578" s="1"/>
      <c r="J578" s="1"/>
      <c r="K578" s="1"/>
      <c r="L578" s="55" t="s">
        <v>945</v>
      </c>
    </row>
    <row r="579" spans="1:12" ht="31.5" hidden="1">
      <c r="A579" s="1">
        <v>471</v>
      </c>
      <c r="B579" s="1">
        <v>17</v>
      </c>
      <c r="C579" s="8" t="s">
        <v>860</v>
      </c>
      <c r="D579" s="9" t="s">
        <v>13</v>
      </c>
      <c r="E579" s="10">
        <v>1</v>
      </c>
      <c r="F579" s="1"/>
      <c r="G579" s="1"/>
      <c r="H579" s="1"/>
      <c r="I579" s="1"/>
      <c r="J579" s="1"/>
      <c r="K579" s="1"/>
      <c r="L579" s="55" t="s">
        <v>946</v>
      </c>
    </row>
    <row r="580" spans="1:12" ht="47.25" hidden="1">
      <c r="A580" s="1">
        <v>472</v>
      </c>
      <c r="B580" s="1">
        <v>18</v>
      </c>
      <c r="C580" s="8" t="s">
        <v>861</v>
      </c>
      <c r="D580" s="9" t="s">
        <v>13</v>
      </c>
      <c r="E580" s="10">
        <v>4</v>
      </c>
      <c r="F580" s="1"/>
      <c r="G580" s="1"/>
      <c r="H580" s="1"/>
      <c r="I580" s="1"/>
      <c r="J580" s="1"/>
      <c r="K580" s="1"/>
      <c r="L580" s="55" t="s">
        <v>947</v>
      </c>
    </row>
    <row r="581" spans="1:12" ht="30" hidden="1">
      <c r="A581" s="1"/>
      <c r="B581" s="1"/>
      <c r="C581" s="120" t="s">
        <v>862</v>
      </c>
      <c r="D581" s="9"/>
      <c r="E581" s="10"/>
      <c r="F581" s="1"/>
      <c r="G581" s="1"/>
      <c r="H581" s="1"/>
      <c r="I581" s="1"/>
      <c r="J581" s="1"/>
      <c r="K581" s="1"/>
      <c r="L581" s="55"/>
    </row>
    <row r="582" spans="1:12" ht="31.5" hidden="1">
      <c r="A582" s="134">
        <v>473</v>
      </c>
      <c r="B582" s="134">
        <v>19</v>
      </c>
      <c r="C582" s="8" t="s">
        <v>863</v>
      </c>
      <c r="D582" s="9" t="s">
        <v>13</v>
      </c>
      <c r="E582" s="10">
        <v>8</v>
      </c>
      <c r="F582" s="1"/>
      <c r="G582" s="1"/>
      <c r="H582" s="1"/>
      <c r="I582" s="1"/>
      <c r="J582" s="1"/>
      <c r="K582" s="1"/>
      <c r="L582" s="55" t="s">
        <v>948</v>
      </c>
    </row>
    <row r="583" spans="1:12" ht="47.25" hidden="1">
      <c r="A583" s="1">
        <v>474</v>
      </c>
      <c r="B583" s="1">
        <v>20</v>
      </c>
      <c r="C583" s="8" t="s">
        <v>864</v>
      </c>
      <c r="D583" s="9" t="s">
        <v>13</v>
      </c>
      <c r="E583" s="10">
        <v>16</v>
      </c>
      <c r="F583" s="1"/>
      <c r="G583" s="1"/>
      <c r="H583" s="1"/>
      <c r="I583" s="1"/>
      <c r="J583" s="1"/>
      <c r="K583" s="1"/>
      <c r="L583" s="55" t="s">
        <v>939</v>
      </c>
    </row>
    <row r="584" spans="1:12" ht="47.25" hidden="1">
      <c r="A584" s="1">
        <v>475</v>
      </c>
      <c r="B584" s="1">
        <v>21</v>
      </c>
      <c r="C584" s="8" t="s">
        <v>865</v>
      </c>
      <c r="D584" s="9" t="s">
        <v>13</v>
      </c>
      <c r="E584" s="10">
        <v>12</v>
      </c>
      <c r="F584" s="1"/>
      <c r="G584" s="1"/>
      <c r="H584" s="1"/>
      <c r="I584" s="1"/>
      <c r="J584" s="1"/>
      <c r="K584" s="1"/>
      <c r="L584" s="55" t="s">
        <v>949</v>
      </c>
    </row>
    <row r="585" spans="1:12" ht="47.25" hidden="1">
      <c r="A585" s="1">
        <v>476</v>
      </c>
      <c r="B585" s="1">
        <v>22</v>
      </c>
      <c r="C585" s="8" t="s">
        <v>866</v>
      </c>
      <c r="D585" s="9" t="s">
        <v>13</v>
      </c>
      <c r="E585" s="10">
        <v>44</v>
      </c>
      <c r="F585" s="1"/>
      <c r="G585" s="1"/>
      <c r="H585" s="1"/>
      <c r="I585" s="1"/>
      <c r="J585" s="1"/>
      <c r="K585" s="1"/>
      <c r="L585" s="55" t="s">
        <v>950</v>
      </c>
    </row>
    <row r="586" spans="1:12" ht="63" hidden="1">
      <c r="A586" s="1">
        <v>477</v>
      </c>
      <c r="B586" s="1">
        <v>23</v>
      </c>
      <c r="C586" s="8" t="s">
        <v>867</v>
      </c>
      <c r="D586" s="9" t="s">
        <v>13</v>
      </c>
      <c r="E586" s="10">
        <v>9</v>
      </c>
      <c r="F586" s="1"/>
      <c r="G586" s="1"/>
      <c r="H586" s="1"/>
      <c r="I586" s="1"/>
      <c r="J586" s="1"/>
      <c r="K586" s="1"/>
      <c r="L586" s="55" t="s">
        <v>951</v>
      </c>
    </row>
    <row r="587" spans="1:12" ht="30" hidden="1">
      <c r="A587" s="1"/>
      <c r="B587" s="1"/>
      <c r="C587" s="120" t="s">
        <v>868</v>
      </c>
      <c r="D587" s="9"/>
      <c r="E587" s="10"/>
      <c r="F587" s="1"/>
      <c r="G587" s="1"/>
      <c r="H587" s="1"/>
      <c r="I587" s="1"/>
      <c r="J587" s="1"/>
      <c r="K587" s="1"/>
      <c r="L587" s="55"/>
    </row>
    <row r="588" spans="1:12" ht="220.5" hidden="1">
      <c r="A588" s="134">
        <v>478</v>
      </c>
      <c r="B588" s="134">
        <v>24</v>
      </c>
      <c r="C588" s="8" t="s">
        <v>869</v>
      </c>
      <c r="D588" s="9" t="s">
        <v>10</v>
      </c>
      <c r="E588" s="10">
        <v>1722</v>
      </c>
      <c r="F588" s="1"/>
      <c r="G588" s="1"/>
      <c r="H588" s="1"/>
      <c r="I588" s="1"/>
      <c r="J588" s="1"/>
      <c r="K588" s="1"/>
      <c r="L588" s="55" t="s">
        <v>952</v>
      </c>
    </row>
    <row r="589" spans="1:12" ht="63" hidden="1">
      <c r="A589" s="1">
        <v>479</v>
      </c>
      <c r="B589" s="1">
        <v>25</v>
      </c>
      <c r="C589" s="8" t="s">
        <v>870</v>
      </c>
      <c r="D589" s="9" t="s">
        <v>10</v>
      </c>
      <c r="E589" s="10">
        <v>1722</v>
      </c>
      <c r="F589" s="1"/>
      <c r="G589" s="1"/>
      <c r="H589" s="1"/>
      <c r="I589" s="1"/>
      <c r="J589" s="1"/>
      <c r="K589" s="1"/>
      <c r="L589" s="55" t="s">
        <v>953</v>
      </c>
    </row>
    <row r="590" spans="1:12" ht="220.5" hidden="1">
      <c r="A590" s="1">
        <v>480</v>
      </c>
      <c r="B590" s="1">
        <v>26</v>
      </c>
      <c r="C590" s="8" t="s">
        <v>869</v>
      </c>
      <c r="D590" s="9" t="s">
        <v>10</v>
      </c>
      <c r="E590" s="10">
        <v>1746</v>
      </c>
      <c r="F590" s="1"/>
      <c r="G590" s="1"/>
      <c r="H590" s="1"/>
      <c r="I590" s="1"/>
      <c r="J590" s="1"/>
      <c r="K590" s="1"/>
      <c r="L590" s="55" t="s">
        <v>954</v>
      </c>
    </row>
    <row r="591" spans="1:12" ht="47.25" hidden="1">
      <c r="A591" s="1">
        <v>481</v>
      </c>
      <c r="B591" s="1">
        <v>27</v>
      </c>
      <c r="C591" s="8" t="s">
        <v>871</v>
      </c>
      <c r="D591" s="9" t="s">
        <v>10</v>
      </c>
      <c r="E591" s="10">
        <v>1746</v>
      </c>
      <c r="F591" s="1"/>
      <c r="G591" s="1"/>
      <c r="H591" s="1"/>
      <c r="I591" s="1"/>
      <c r="J591" s="1"/>
      <c r="K591" s="1"/>
      <c r="L591" s="55" t="s">
        <v>955</v>
      </c>
    </row>
    <row r="592" spans="1:12" ht="220.5" hidden="1">
      <c r="A592" s="1">
        <v>482</v>
      </c>
      <c r="B592" s="1">
        <v>28</v>
      </c>
      <c r="C592" s="8" t="s">
        <v>869</v>
      </c>
      <c r="D592" s="9" t="s">
        <v>10</v>
      </c>
      <c r="E592" s="10">
        <v>1200</v>
      </c>
      <c r="F592" s="1"/>
      <c r="G592" s="1"/>
      <c r="H592" s="1"/>
      <c r="I592" s="1"/>
      <c r="J592" s="1"/>
      <c r="K592" s="1"/>
      <c r="L592" s="55" t="s">
        <v>956</v>
      </c>
    </row>
    <row r="593" spans="1:12" ht="47.25" hidden="1">
      <c r="A593" s="1">
        <v>483</v>
      </c>
      <c r="B593" s="1">
        <v>29</v>
      </c>
      <c r="C593" s="8" t="s">
        <v>872</v>
      </c>
      <c r="D593" s="9" t="s">
        <v>10</v>
      </c>
      <c r="E593" s="10">
        <v>1200</v>
      </c>
      <c r="F593" s="1"/>
      <c r="G593" s="1"/>
      <c r="H593" s="1"/>
      <c r="I593" s="1"/>
      <c r="J593" s="1"/>
      <c r="K593" s="1"/>
      <c r="L593" s="55" t="s">
        <v>957</v>
      </c>
    </row>
    <row r="594" spans="1:12" ht="63" hidden="1">
      <c r="A594" s="1">
        <v>484</v>
      </c>
      <c r="B594" s="1">
        <v>30</v>
      </c>
      <c r="C594" s="8" t="s">
        <v>873</v>
      </c>
      <c r="D594" s="9" t="s">
        <v>10</v>
      </c>
      <c r="E594" s="10">
        <v>30</v>
      </c>
      <c r="F594" s="1"/>
      <c r="G594" s="1"/>
      <c r="H594" s="1"/>
      <c r="I594" s="1"/>
      <c r="J594" s="1"/>
      <c r="K594" s="1"/>
      <c r="L594" s="55" t="s">
        <v>958</v>
      </c>
    </row>
    <row r="595" spans="1:12" ht="47.25" hidden="1">
      <c r="A595" s="1">
        <v>485</v>
      </c>
      <c r="B595" s="1">
        <v>31</v>
      </c>
      <c r="C595" s="8" t="s">
        <v>874</v>
      </c>
      <c r="D595" s="9" t="s">
        <v>10</v>
      </c>
      <c r="E595" s="10">
        <v>30</v>
      </c>
      <c r="F595" s="1"/>
      <c r="G595" s="1"/>
      <c r="H595" s="1"/>
      <c r="I595" s="1"/>
      <c r="J595" s="1"/>
      <c r="K595" s="1"/>
      <c r="L595" s="55" t="s">
        <v>959</v>
      </c>
    </row>
    <row r="596" spans="1:12" ht="220.5" hidden="1">
      <c r="A596" s="1">
        <v>486</v>
      </c>
      <c r="B596" s="1">
        <v>32</v>
      </c>
      <c r="C596" s="8" t="s">
        <v>869</v>
      </c>
      <c r="D596" s="9" t="s">
        <v>10</v>
      </c>
      <c r="E596" s="10">
        <v>100</v>
      </c>
      <c r="F596" s="1"/>
      <c r="G596" s="1"/>
      <c r="H596" s="1"/>
      <c r="I596" s="1"/>
      <c r="J596" s="1"/>
      <c r="K596" s="1"/>
      <c r="L596" s="55" t="s">
        <v>960</v>
      </c>
    </row>
    <row r="597" spans="1:12" ht="63" hidden="1">
      <c r="A597" s="1">
        <v>487</v>
      </c>
      <c r="B597" s="1">
        <v>33</v>
      </c>
      <c r="C597" s="8" t="s">
        <v>875</v>
      </c>
      <c r="D597" s="9" t="s">
        <v>10</v>
      </c>
      <c r="E597" s="10">
        <v>100</v>
      </c>
      <c r="F597" s="1"/>
      <c r="G597" s="1"/>
      <c r="H597" s="1"/>
      <c r="I597" s="1"/>
      <c r="J597" s="1"/>
      <c r="K597" s="1"/>
      <c r="L597" s="55" t="s">
        <v>961</v>
      </c>
    </row>
    <row r="598" spans="1:12" ht="43.5" hidden="1">
      <c r="A598" s="1">
        <v>488</v>
      </c>
      <c r="B598" s="1">
        <v>34</v>
      </c>
      <c r="C598" s="8" t="s">
        <v>876</v>
      </c>
      <c r="D598" s="9" t="s">
        <v>13</v>
      </c>
      <c r="E598" s="10">
        <v>2</v>
      </c>
      <c r="F598" s="1"/>
      <c r="G598" s="1"/>
      <c r="H598" s="1"/>
      <c r="I598" s="1"/>
      <c r="J598" s="1"/>
      <c r="K598" s="1"/>
      <c r="L598" s="126" t="s">
        <v>962</v>
      </c>
    </row>
    <row r="599" spans="1:12" ht="63" hidden="1">
      <c r="A599" s="1">
        <v>489</v>
      </c>
      <c r="B599" s="1">
        <v>35</v>
      </c>
      <c r="C599" s="8" t="s">
        <v>877</v>
      </c>
      <c r="D599" s="9" t="s">
        <v>13</v>
      </c>
      <c r="E599" s="10">
        <v>4</v>
      </c>
      <c r="F599" s="1"/>
      <c r="G599" s="1"/>
      <c r="H599" s="1"/>
      <c r="I599" s="1"/>
      <c r="J599" s="1"/>
      <c r="K599" s="1"/>
      <c r="L599" s="55" t="s">
        <v>963</v>
      </c>
    </row>
    <row r="600" spans="1:12" ht="30" hidden="1">
      <c r="A600" s="1">
        <v>490</v>
      </c>
      <c r="B600" s="1">
        <v>36</v>
      </c>
      <c r="C600" s="8" t="s">
        <v>878</v>
      </c>
      <c r="D600" s="9" t="s">
        <v>879</v>
      </c>
      <c r="E600" s="10" t="s">
        <v>880</v>
      </c>
      <c r="F600" s="1"/>
      <c r="G600" s="1"/>
      <c r="H600" s="1"/>
      <c r="I600" s="1"/>
      <c r="J600" s="1"/>
      <c r="K600" s="1"/>
      <c r="L600" s="55"/>
    </row>
    <row r="601" spans="1:12" ht="31.5" hidden="1">
      <c r="A601" s="1">
        <v>491</v>
      </c>
      <c r="B601" s="1">
        <v>37</v>
      </c>
      <c r="C601" s="8" t="s">
        <v>881</v>
      </c>
      <c r="D601" s="9" t="s">
        <v>879</v>
      </c>
      <c r="E601" s="122" t="s">
        <v>882</v>
      </c>
      <c r="F601" s="1"/>
      <c r="G601" s="1"/>
      <c r="H601" s="1"/>
      <c r="I601" s="1"/>
      <c r="J601" s="1"/>
      <c r="K601" s="1"/>
      <c r="L601" s="55" t="s">
        <v>964</v>
      </c>
    </row>
    <row r="602" spans="1:12" ht="47.25" hidden="1">
      <c r="A602" s="134">
        <v>492</v>
      </c>
      <c r="B602" s="134">
        <v>38</v>
      </c>
      <c r="C602" s="8" t="s">
        <v>883</v>
      </c>
      <c r="D602" s="9" t="s">
        <v>13</v>
      </c>
      <c r="E602" s="10">
        <v>20</v>
      </c>
      <c r="F602" s="1"/>
      <c r="G602" s="1"/>
      <c r="H602" s="1"/>
      <c r="I602" s="1"/>
      <c r="J602" s="1"/>
      <c r="K602" s="1"/>
      <c r="L602" s="55" t="s">
        <v>965</v>
      </c>
    </row>
    <row r="603" spans="1:12" ht="15.75" hidden="1">
      <c r="A603" s="1"/>
      <c r="B603" s="1"/>
      <c r="C603" s="120" t="s">
        <v>884</v>
      </c>
      <c r="D603" s="9"/>
      <c r="E603" s="10"/>
      <c r="F603" s="1"/>
      <c r="G603" s="1"/>
      <c r="H603" s="1"/>
      <c r="I603" s="1"/>
      <c r="J603" s="1"/>
      <c r="K603" s="1"/>
      <c r="L603" s="55"/>
    </row>
    <row r="604" spans="1:12" ht="45" hidden="1">
      <c r="A604" s="134">
        <v>493</v>
      </c>
      <c r="B604" s="134">
        <v>39</v>
      </c>
      <c r="C604" s="8" t="s">
        <v>885</v>
      </c>
      <c r="D604" s="9" t="s">
        <v>886</v>
      </c>
      <c r="E604" s="10">
        <v>1</v>
      </c>
      <c r="F604" s="1"/>
      <c r="G604" s="1"/>
      <c r="H604" s="1"/>
      <c r="I604" s="1"/>
      <c r="J604" s="1"/>
      <c r="K604" s="1"/>
      <c r="L604" s="55"/>
    </row>
    <row r="605" spans="1:12" ht="15.75" hidden="1">
      <c r="A605" s="1"/>
      <c r="B605" s="1"/>
      <c r="C605" s="123" t="s">
        <v>887</v>
      </c>
      <c r="D605" s="2"/>
      <c r="E605" s="2"/>
      <c r="F605" s="1"/>
      <c r="G605" s="1"/>
      <c r="H605" s="1"/>
      <c r="I605" s="1"/>
      <c r="J605" s="1"/>
      <c r="K605" s="1"/>
      <c r="L605" s="2"/>
    </row>
    <row r="606" spans="1:12" ht="47.25" hidden="1">
      <c r="A606" s="1">
        <v>494</v>
      </c>
      <c r="B606" s="1">
        <v>40</v>
      </c>
      <c r="C606" s="85" t="s">
        <v>888</v>
      </c>
      <c r="D606" s="83" t="s">
        <v>889</v>
      </c>
      <c r="E606" s="124">
        <v>2</v>
      </c>
      <c r="F606" s="1"/>
      <c r="G606" s="1"/>
      <c r="H606" s="1"/>
      <c r="I606" s="1"/>
      <c r="J606" s="1"/>
      <c r="K606" s="1"/>
      <c r="L606" s="119" t="s">
        <v>966</v>
      </c>
    </row>
    <row r="607" spans="1:12" ht="47.25" hidden="1">
      <c r="A607" s="1">
        <v>495</v>
      </c>
      <c r="B607" s="1">
        <v>41</v>
      </c>
      <c r="C607" s="85" t="s">
        <v>890</v>
      </c>
      <c r="D607" s="83" t="s">
        <v>889</v>
      </c>
      <c r="E607" s="124">
        <v>4</v>
      </c>
      <c r="F607" s="1"/>
      <c r="G607" s="1"/>
      <c r="H607" s="1"/>
      <c r="I607" s="1"/>
      <c r="J607" s="1"/>
      <c r="K607" s="1"/>
      <c r="L607" s="119" t="s">
        <v>967</v>
      </c>
    </row>
    <row r="608" spans="1:12" ht="47.25" hidden="1">
      <c r="A608" s="1">
        <v>496</v>
      </c>
      <c r="B608" s="1">
        <v>42</v>
      </c>
      <c r="C608" s="85" t="s">
        <v>891</v>
      </c>
      <c r="D608" s="83" t="s">
        <v>889</v>
      </c>
      <c r="E608" s="124">
        <v>2</v>
      </c>
      <c r="F608" s="1"/>
      <c r="G608" s="1"/>
      <c r="H608" s="1"/>
      <c r="I608" s="1"/>
      <c r="J608" s="1"/>
      <c r="K608" s="1"/>
      <c r="L608" s="119" t="s">
        <v>968</v>
      </c>
    </row>
    <row r="609" spans="1:12" ht="45" hidden="1">
      <c r="A609" s="1">
        <v>497</v>
      </c>
      <c r="B609" s="1">
        <v>43</v>
      </c>
      <c r="C609" s="85" t="s">
        <v>892</v>
      </c>
      <c r="D609" s="83" t="s">
        <v>889</v>
      </c>
      <c r="E609" s="124">
        <v>6</v>
      </c>
      <c r="F609" s="1"/>
      <c r="G609" s="1"/>
      <c r="H609" s="1"/>
      <c r="I609" s="1"/>
      <c r="J609" s="1"/>
      <c r="K609" s="1"/>
      <c r="L609" s="119"/>
    </row>
    <row r="610" spans="1:12" ht="45" hidden="1">
      <c r="A610" s="1">
        <v>498</v>
      </c>
      <c r="B610" s="1">
        <v>44</v>
      </c>
      <c r="C610" s="85" t="s">
        <v>893</v>
      </c>
      <c r="D610" s="83" t="s">
        <v>889</v>
      </c>
      <c r="E610" s="124">
        <v>2</v>
      </c>
      <c r="F610" s="1"/>
      <c r="G610" s="1"/>
      <c r="H610" s="1"/>
      <c r="I610" s="1"/>
      <c r="J610" s="1"/>
      <c r="K610" s="1"/>
      <c r="L610" s="119"/>
    </row>
    <row r="611" spans="1:12" ht="110.25" hidden="1">
      <c r="A611" s="1">
        <v>499</v>
      </c>
      <c r="B611" s="1">
        <v>45</v>
      </c>
      <c r="C611" s="85" t="s">
        <v>894</v>
      </c>
      <c r="D611" s="83" t="s">
        <v>9</v>
      </c>
      <c r="E611" s="84">
        <v>29.869999999999997</v>
      </c>
      <c r="F611" s="1"/>
      <c r="G611" s="1"/>
      <c r="H611" s="1"/>
      <c r="I611" s="1"/>
      <c r="J611" s="1"/>
      <c r="K611" s="1"/>
      <c r="L611" s="119" t="s">
        <v>969</v>
      </c>
    </row>
    <row r="612" spans="1:12" ht="15.75" hidden="1">
      <c r="A612" s="1"/>
      <c r="B612" s="1"/>
      <c r="C612" s="82" t="s">
        <v>895</v>
      </c>
      <c r="D612" s="83"/>
      <c r="E612" s="84"/>
      <c r="F612" s="1"/>
      <c r="G612" s="1"/>
      <c r="H612" s="1"/>
      <c r="I612" s="1"/>
      <c r="J612" s="1"/>
      <c r="K612" s="1"/>
      <c r="L612" s="119"/>
    </row>
    <row r="613" spans="1:12" ht="30" hidden="1">
      <c r="A613" s="1">
        <v>500</v>
      </c>
      <c r="B613" s="1">
        <v>46</v>
      </c>
      <c r="C613" s="85" t="s">
        <v>896</v>
      </c>
      <c r="D613" s="83" t="s">
        <v>889</v>
      </c>
      <c r="E613" s="124">
        <v>32</v>
      </c>
      <c r="F613" s="1"/>
      <c r="G613" s="1"/>
      <c r="H613" s="1"/>
      <c r="I613" s="1"/>
      <c r="J613" s="1"/>
      <c r="K613" s="1"/>
      <c r="L613" s="119"/>
    </row>
    <row r="614" spans="1:12" ht="30" hidden="1">
      <c r="A614" s="1">
        <v>501</v>
      </c>
      <c r="B614" s="1">
        <v>47</v>
      </c>
      <c r="C614" s="85" t="s">
        <v>897</v>
      </c>
      <c r="D614" s="83" t="s">
        <v>889</v>
      </c>
      <c r="E614" s="124">
        <v>2</v>
      </c>
      <c r="F614" s="1"/>
      <c r="G614" s="1"/>
      <c r="H614" s="1"/>
      <c r="I614" s="1"/>
      <c r="J614" s="1"/>
      <c r="K614" s="1"/>
      <c r="L614" s="119"/>
    </row>
    <row r="615" spans="1:12" ht="30" hidden="1">
      <c r="A615" s="1">
        <v>502</v>
      </c>
      <c r="B615" s="1">
        <v>48</v>
      </c>
      <c r="C615" s="85" t="s">
        <v>898</v>
      </c>
      <c r="D615" s="83" t="s">
        <v>889</v>
      </c>
      <c r="E615" s="124">
        <v>6</v>
      </c>
      <c r="F615" s="1"/>
      <c r="G615" s="1"/>
      <c r="H615" s="1"/>
      <c r="I615" s="1"/>
      <c r="J615" s="1"/>
      <c r="K615" s="1"/>
      <c r="L615" s="119"/>
    </row>
    <row r="616" spans="1:12" ht="30" hidden="1">
      <c r="A616" s="1">
        <v>503</v>
      </c>
      <c r="B616" s="1">
        <v>49</v>
      </c>
      <c r="C616" s="85" t="s">
        <v>899</v>
      </c>
      <c r="D616" s="83" t="s">
        <v>889</v>
      </c>
      <c r="E616" s="124">
        <v>12</v>
      </c>
      <c r="F616" s="1"/>
      <c r="G616" s="1"/>
      <c r="H616" s="1"/>
      <c r="I616" s="1"/>
      <c r="J616" s="1"/>
      <c r="K616" s="1"/>
      <c r="L616" s="119"/>
    </row>
    <row r="617" spans="1:12" ht="30" hidden="1">
      <c r="A617" s="1">
        <v>504</v>
      </c>
      <c r="B617" s="1">
        <v>50</v>
      </c>
      <c r="C617" s="85" t="s">
        <v>900</v>
      </c>
      <c r="D617" s="83" t="s">
        <v>889</v>
      </c>
      <c r="E617" s="124">
        <v>12</v>
      </c>
      <c r="F617" s="1"/>
      <c r="G617" s="1"/>
      <c r="H617" s="1"/>
      <c r="I617" s="1"/>
      <c r="J617" s="1"/>
      <c r="K617" s="1"/>
      <c r="L617" s="119"/>
    </row>
    <row r="618" spans="1:12" ht="15.75" hidden="1">
      <c r="A618" s="1"/>
      <c r="B618" s="1"/>
      <c r="C618" s="123" t="s">
        <v>901</v>
      </c>
      <c r="D618" s="2"/>
      <c r="E618" s="2"/>
      <c r="F618" s="1"/>
      <c r="G618" s="1"/>
      <c r="H618" s="1"/>
      <c r="I618" s="1"/>
      <c r="J618" s="1"/>
      <c r="K618" s="1"/>
      <c r="L618" s="2"/>
    </row>
    <row r="619" spans="1:12" ht="15.75" hidden="1">
      <c r="A619" s="1"/>
      <c r="B619" s="1"/>
      <c r="C619" s="120" t="s">
        <v>902</v>
      </c>
      <c r="D619" s="9"/>
      <c r="E619" s="10"/>
      <c r="F619" s="1"/>
      <c r="G619" s="1"/>
      <c r="H619" s="1"/>
      <c r="I619" s="1"/>
      <c r="J619" s="1"/>
      <c r="K619" s="1"/>
      <c r="L619" s="55"/>
    </row>
    <row r="620" spans="1:12" ht="110.25" hidden="1">
      <c r="A620" s="1">
        <v>505</v>
      </c>
      <c r="B620" s="1">
        <v>51</v>
      </c>
      <c r="C620" s="8" t="s">
        <v>903</v>
      </c>
      <c r="D620" s="9" t="s">
        <v>13</v>
      </c>
      <c r="E620" s="10">
        <v>27</v>
      </c>
      <c r="F620" s="1"/>
      <c r="G620" s="1"/>
      <c r="H620" s="1"/>
      <c r="I620" s="1"/>
      <c r="J620" s="1"/>
      <c r="K620" s="1"/>
      <c r="L620" s="55" t="s">
        <v>970</v>
      </c>
    </row>
    <row r="621" spans="1:12" ht="63" hidden="1">
      <c r="A621" s="1">
        <v>506</v>
      </c>
      <c r="B621" s="1">
        <v>52</v>
      </c>
      <c r="C621" s="8" t="s">
        <v>904</v>
      </c>
      <c r="D621" s="9" t="s">
        <v>13</v>
      </c>
      <c r="E621" s="10">
        <v>135</v>
      </c>
      <c r="F621" s="1"/>
      <c r="G621" s="1"/>
      <c r="H621" s="1"/>
      <c r="I621" s="1"/>
      <c r="J621" s="1"/>
      <c r="K621" s="1"/>
      <c r="L621" s="55" t="s">
        <v>971</v>
      </c>
    </row>
    <row r="622" spans="1:12" ht="63" hidden="1">
      <c r="A622" s="1">
        <v>507</v>
      </c>
      <c r="B622" s="1">
        <v>53</v>
      </c>
      <c r="C622" s="8" t="s">
        <v>905</v>
      </c>
      <c r="D622" s="9" t="s">
        <v>13</v>
      </c>
      <c r="E622" s="10">
        <v>14</v>
      </c>
      <c r="F622" s="1"/>
      <c r="G622" s="1"/>
      <c r="H622" s="1"/>
      <c r="I622" s="1"/>
      <c r="J622" s="1"/>
      <c r="K622" s="1"/>
      <c r="L622" s="55" t="s">
        <v>972</v>
      </c>
    </row>
    <row r="623" spans="1:12" ht="157.5" hidden="1">
      <c r="A623" s="1">
        <v>508</v>
      </c>
      <c r="B623" s="1">
        <v>54</v>
      </c>
      <c r="C623" s="8" t="s">
        <v>906</v>
      </c>
      <c r="D623" s="9" t="s">
        <v>10</v>
      </c>
      <c r="E623" s="10">
        <v>216</v>
      </c>
      <c r="F623" s="1"/>
      <c r="G623" s="1"/>
      <c r="H623" s="1"/>
      <c r="I623" s="1"/>
      <c r="J623" s="1"/>
      <c r="K623" s="1"/>
      <c r="L623" s="55" t="s">
        <v>973</v>
      </c>
    </row>
    <row r="624" spans="1:12" ht="15.75" hidden="1">
      <c r="A624" s="1"/>
      <c r="B624" s="1"/>
      <c r="C624" s="120" t="s">
        <v>907</v>
      </c>
      <c r="D624" s="9"/>
      <c r="E624" s="10"/>
      <c r="F624" s="1"/>
      <c r="G624" s="1"/>
      <c r="H624" s="1"/>
      <c r="I624" s="1"/>
      <c r="J624" s="1"/>
      <c r="K624" s="1"/>
      <c r="L624" s="55"/>
    </row>
    <row r="625" spans="1:12" ht="110.25" hidden="1">
      <c r="A625" s="1">
        <v>509</v>
      </c>
      <c r="B625" s="1">
        <v>55</v>
      </c>
      <c r="C625" s="8" t="s">
        <v>903</v>
      </c>
      <c r="D625" s="9" t="s">
        <v>13</v>
      </c>
      <c r="E625" s="10">
        <v>36</v>
      </c>
      <c r="F625" s="1"/>
      <c r="G625" s="1"/>
      <c r="H625" s="1"/>
      <c r="I625" s="1"/>
      <c r="J625" s="1"/>
      <c r="K625" s="1"/>
      <c r="L625" s="55" t="s">
        <v>974</v>
      </c>
    </row>
    <row r="626" spans="1:12" ht="63" hidden="1">
      <c r="A626" s="1">
        <v>510</v>
      </c>
      <c r="B626" s="1">
        <v>56</v>
      </c>
      <c r="C626" s="8" t="s">
        <v>904</v>
      </c>
      <c r="D626" s="9" t="s">
        <v>13</v>
      </c>
      <c r="E626" s="10">
        <v>180</v>
      </c>
      <c r="F626" s="1"/>
      <c r="G626" s="1"/>
      <c r="H626" s="1"/>
      <c r="I626" s="1"/>
      <c r="J626" s="1"/>
      <c r="K626" s="1"/>
      <c r="L626" s="55" t="s">
        <v>975</v>
      </c>
    </row>
    <row r="627" spans="1:12" ht="63" hidden="1">
      <c r="A627" s="1">
        <v>511</v>
      </c>
      <c r="B627" s="1">
        <v>57</v>
      </c>
      <c r="C627" s="8" t="s">
        <v>905</v>
      </c>
      <c r="D627" s="9" t="s">
        <v>13</v>
      </c>
      <c r="E627" s="10">
        <v>18</v>
      </c>
      <c r="F627" s="1"/>
      <c r="G627" s="1"/>
      <c r="H627" s="1"/>
      <c r="I627" s="1"/>
      <c r="J627" s="1"/>
      <c r="K627" s="1"/>
      <c r="L627" s="55" t="s">
        <v>976</v>
      </c>
    </row>
    <row r="628" spans="1:12" ht="157.5" hidden="1">
      <c r="A628" s="1">
        <v>512</v>
      </c>
      <c r="B628" s="1">
        <v>58</v>
      </c>
      <c r="C628" s="8" t="s">
        <v>906</v>
      </c>
      <c r="D628" s="9" t="s">
        <v>10</v>
      </c>
      <c r="E628" s="10">
        <v>288</v>
      </c>
      <c r="F628" s="1"/>
      <c r="G628" s="1"/>
      <c r="H628" s="1"/>
      <c r="I628" s="1"/>
      <c r="J628" s="1"/>
      <c r="K628" s="1"/>
      <c r="L628" s="55" t="s">
        <v>977</v>
      </c>
    </row>
    <row r="629" spans="1:12" ht="30" hidden="1">
      <c r="A629" s="1"/>
      <c r="B629" s="1"/>
      <c r="C629" s="120" t="s">
        <v>908</v>
      </c>
      <c r="D629" s="9"/>
      <c r="E629" s="10"/>
      <c r="F629" s="1"/>
      <c r="G629" s="1"/>
      <c r="H629" s="1"/>
      <c r="I629" s="1"/>
      <c r="J629" s="1"/>
      <c r="K629" s="1"/>
      <c r="L629" s="55"/>
    </row>
    <row r="630" spans="1:12" ht="47.25" hidden="1">
      <c r="A630" s="1">
        <v>513</v>
      </c>
      <c r="B630" s="1">
        <v>59</v>
      </c>
      <c r="C630" s="8" t="s">
        <v>909</v>
      </c>
      <c r="D630" s="9" t="s">
        <v>13</v>
      </c>
      <c r="E630" s="10">
        <v>2</v>
      </c>
      <c r="F630" s="1"/>
      <c r="G630" s="1"/>
      <c r="H630" s="1"/>
      <c r="I630" s="1"/>
      <c r="J630" s="1"/>
      <c r="K630" s="1"/>
      <c r="L630" s="55" t="s">
        <v>978</v>
      </c>
    </row>
    <row r="631" spans="1:12" ht="47.25" hidden="1">
      <c r="A631" s="1">
        <v>514</v>
      </c>
      <c r="B631" s="1">
        <v>60</v>
      </c>
      <c r="C631" s="8" t="s">
        <v>910</v>
      </c>
      <c r="D631" s="9" t="s">
        <v>13</v>
      </c>
      <c r="E631" s="10">
        <v>4</v>
      </c>
      <c r="F631" s="1"/>
      <c r="G631" s="1"/>
      <c r="H631" s="1"/>
      <c r="I631" s="1"/>
      <c r="J631" s="1"/>
      <c r="K631" s="1"/>
      <c r="L631" s="55" t="s">
        <v>979</v>
      </c>
    </row>
    <row r="632" spans="1:12" ht="94.5" hidden="1">
      <c r="A632" s="1">
        <v>515</v>
      </c>
      <c r="B632" s="1">
        <v>61</v>
      </c>
      <c r="C632" s="8" t="s">
        <v>911</v>
      </c>
      <c r="D632" s="9" t="s">
        <v>13</v>
      </c>
      <c r="E632" s="10">
        <f>2+2</f>
        <v>4</v>
      </c>
      <c r="F632" s="1"/>
      <c r="G632" s="1"/>
      <c r="H632" s="1"/>
      <c r="I632" s="1"/>
      <c r="J632" s="1"/>
      <c r="K632" s="1"/>
      <c r="L632" s="55" t="s">
        <v>980</v>
      </c>
    </row>
    <row r="633" spans="1:12" ht="78.75" hidden="1">
      <c r="A633" s="1">
        <v>516</v>
      </c>
      <c r="B633" s="1">
        <v>62</v>
      </c>
      <c r="C633" s="8" t="s">
        <v>912</v>
      </c>
      <c r="D633" s="9"/>
      <c r="E633" s="10"/>
      <c r="F633" s="1"/>
      <c r="G633" s="1"/>
      <c r="H633" s="1"/>
      <c r="I633" s="1"/>
      <c r="J633" s="1"/>
      <c r="K633" s="1"/>
      <c r="L633" s="55" t="s">
        <v>981</v>
      </c>
    </row>
    <row r="634" spans="1:12" ht="173.25" hidden="1">
      <c r="A634" s="1">
        <v>517</v>
      </c>
      <c r="B634" s="1">
        <v>63</v>
      </c>
      <c r="C634" s="8" t="s">
        <v>913</v>
      </c>
      <c r="D634" s="9" t="s">
        <v>10</v>
      </c>
      <c r="E634" s="10">
        <v>2</v>
      </c>
      <c r="F634" s="1"/>
      <c r="G634" s="1"/>
      <c r="H634" s="1"/>
      <c r="I634" s="1"/>
      <c r="J634" s="1"/>
      <c r="K634" s="1"/>
      <c r="L634" s="55" t="s">
        <v>982</v>
      </c>
    </row>
    <row r="635" spans="1:12" ht="110.25" hidden="1">
      <c r="A635" s="1">
        <v>518</v>
      </c>
      <c r="B635" s="1">
        <v>64</v>
      </c>
      <c r="C635" s="8" t="s">
        <v>914</v>
      </c>
      <c r="D635" s="9" t="s">
        <v>915</v>
      </c>
      <c r="E635" s="10">
        <v>64</v>
      </c>
      <c r="F635" s="1"/>
      <c r="G635" s="1"/>
      <c r="H635" s="1"/>
      <c r="I635" s="1"/>
      <c r="J635" s="1"/>
      <c r="K635" s="1"/>
      <c r="L635" s="55" t="s">
        <v>983</v>
      </c>
    </row>
    <row r="636" spans="1:12" ht="15.75" hidden="1">
      <c r="A636" s="1"/>
      <c r="B636" s="1"/>
      <c r="C636" s="120" t="s">
        <v>916</v>
      </c>
      <c r="D636" s="9"/>
      <c r="E636" s="10"/>
      <c r="F636" s="1"/>
      <c r="G636" s="1"/>
      <c r="H636" s="1"/>
      <c r="I636" s="1"/>
      <c r="J636" s="1"/>
      <c r="K636" s="1"/>
      <c r="L636" s="55"/>
    </row>
    <row r="637" spans="1:12" ht="409.5" hidden="1">
      <c r="A637" s="1">
        <v>519</v>
      </c>
      <c r="B637" s="1">
        <v>65</v>
      </c>
      <c r="C637" s="8" t="s">
        <v>917</v>
      </c>
      <c r="D637" s="9" t="s">
        <v>10</v>
      </c>
      <c r="E637" s="10">
        <f>3*63</f>
        <v>189</v>
      </c>
      <c r="F637" s="1"/>
      <c r="G637" s="1"/>
      <c r="H637" s="1"/>
      <c r="I637" s="1"/>
      <c r="J637" s="1"/>
      <c r="K637" s="1"/>
      <c r="L637" s="55" t="s">
        <v>984</v>
      </c>
    </row>
    <row r="638" spans="1:12" ht="17.25" hidden="1" customHeight="1">
      <c r="A638" s="1"/>
      <c r="B638" s="1"/>
      <c r="C638" s="121" t="s">
        <v>995</v>
      </c>
      <c r="D638" s="2"/>
      <c r="E638" s="2"/>
      <c r="F638" s="1"/>
      <c r="G638" s="1"/>
      <c r="H638" s="1"/>
      <c r="I638" s="1"/>
      <c r="J638" s="1"/>
      <c r="K638" s="1"/>
      <c r="L638" s="2"/>
    </row>
    <row r="639" spans="1:12" ht="15.75" hidden="1">
      <c r="A639" s="1"/>
      <c r="B639" s="125"/>
      <c r="C639" s="87" t="s">
        <v>427</v>
      </c>
      <c r="D639" s="9"/>
      <c r="E639" s="10"/>
      <c r="F639" s="1"/>
      <c r="G639" s="1"/>
      <c r="H639" s="1"/>
      <c r="I639" s="1"/>
      <c r="J639" s="1"/>
      <c r="K639" s="1"/>
      <c r="L639" s="55"/>
    </row>
    <row r="640" spans="1:12" ht="15.75" hidden="1">
      <c r="A640" s="1">
        <v>520</v>
      </c>
      <c r="B640" s="125">
        <v>66</v>
      </c>
      <c r="C640" s="8" t="s">
        <v>918</v>
      </c>
      <c r="D640" s="9" t="s">
        <v>10</v>
      </c>
      <c r="E640" s="10">
        <v>752</v>
      </c>
      <c r="F640" s="1"/>
      <c r="G640" s="1"/>
      <c r="H640" s="1"/>
      <c r="I640" s="1"/>
      <c r="J640" s="1"/>
      <c r="K640" s="1"/>
      <c r="L640" s="55"/>
    </row>
    <row r="641" spans="1:12" ht="15.75" hidden="1">
      <c r="A641" s="1"/>
      <c r="B641" s="125"/>
      <c r="C641" s="87" t="s">
        <v>919</v>
      </c>
      <c r="D641" s="9"/>
      <c r="E641" s="10"/>
      <c r="F641" s="1"/>
      <c r="G641" s="1"/>
      <c r="H641" s="1"/>
      <c r="I641" s="1"/>
      <c r="J641" s="1"/>
      <c r="K641" s="1"/>
      <c r="L641" s="55"/>
    </row>
    <row r="642" spans="1:12" ht="409.5" hidden="1">
      <c r="A642" s="1">
        <v>521</v>
      </c>
      <c r="B642" s="131">
        <v>67</v>
      </c>
      <c r="C642" s="129" t="s">
        <v>920</v>
      </c>
      <c r="D642" s="132" t="s">
        <v>10</v>
      </c>
      <c r="E642" s="133">
        <f>312+54+1.39+0.94+1+1+1.04+5.5+1.9+2.84+5.85+5.2+1.71+1.29+1.85+1.78+1.36</f>
        <v>400.65</v>
      </c>
      <c r="F642" s="1"/>
      <c r="G642" s="1"/>
      <c r="H642" s="1"/>
      <c r="I642" s="1"/>
      <c r="J642" s="1"/>
      <c r="K642" s="1"/>
      <c r="L642" s="130" t="s">
        <v>985</v>
      </c>
    </row>
    <row r="643" spans="1:12" ht="189" hidden="1">
      <c r="A643" s="1">
        <v>522</v>
      </c>
      <c r="B643" s="125">
        <v>68</v>
      </c>
      <c r="C643" s="127" t="s">
        <v>921</v>
      </c>
      <c r="D643" s="9" t="s">
        <v>13</v>
      </c>
      <c r="E643" s="10">
        <f>2+27+2</f>
        <v>31</v>
      </c>
      <c r="F643" s="1"/>
      <c r="G643" s="1"/>
      <c r="H643" s="1"/>
      <c r="I643" s="1"/>
      <c r="J643" s="1"/>
      <c r="K643" s="1"/>
      <c r="L643" s="55" t="s">
        <v>986</v>
      </c>
    </row>
    <row r="644" spans="1:12" ht="409.5" hidden="1">
      <c r="A644" s="1">
        <v>523</v>
      </c>
      <c r="B644" s="125">
        <v>69</v>
      </c>
      <c r="C644" s="8" t="s">
        <v>922</v>
      </c>
      <c r="D644" s="9" t="s">
        <v>10</v>
      </c>
      <c r="E644" s="10">
        <f>432+87+1+0.47+1.04+2.1+1.08+0.78+1.67+3.4+1.2+2.3+1.85+1.77+1.41+1.84+1.86+0.4+1.4+2</f>
        <v>546.56999999999994</v>
      </c>
      <c r="F644" s="1"/>
      <c r="G644" s="1"/>
      <c r="H644" s="1"/>
      <c r="I644" s="1"/>
      <c r="J644" s="1"/>
      <c r="K644" s="1"/>
      <c r="L644" s="128" t="s">
        <v>987</v>
      </c>
    </row>
    <row r="645" spans="1:12" ht="126" hidden="1">
      <c r="A645" s="1">
        <v>524</v>
      </c>
      <c r="B645" s="125">
        <v>70</v>
      </c>
      <c r="C645" s="127" t="s">
        <v>921</v>
      </c>
      <c r="D645" s="9" t="s">
        <v>13</v>
      </c>
      <c r="E645" s="10">
        <f>36+2</f>
        <v>38</v>
      </c>
      <c r="F645" s="1"/>
      <c r="G645" s="1"/>
      <c r="H645" s="1"/>
      <c r="I645" s="1"/>
      <c r="J645" s="1"/>
      <c r="K645" s="1"/>
      <c r="L645" s="55" t="s">
        <v>988</v>
      </c>
    </row>
    <row r="646" spans="1:12" ht="15.75" hidden="1">
      <c r="A646" s="1"/>
      <c r="B646" s="125"/>
      <c r="C646" s="120" t="s">
        <v>923</v>
      </c>
      <c r="D646" s="9"/>
      <c r="E646" s="10"/>
      <c r="F646" s="1"/>
      <c r="G646" s="1"/>
      <c r="H646" s="1"/>
      <c r="I646" s="1"/>
      <c r="J646" s="1"/>
      <c r="K646" s="1"/>
      <c r="L646" s="55"/>
    </row>
    <row r="647" spans="1:12" ht="141.75" hidden="1">
      <c r="A647" s="1">
        <v>525</v>
      </c>
      <c r="B647" s="125">
        <v>71</v>
      </c>
      <c r="C647" s="127" t="s">
        <v>924</v>
      </c>
      <c r="D647" s="9" t="s">
        <v>13</v>
      </c>
      <c r="E647" s="10">
        <v>242</v>
      </c>
      <c r="F647" s="1"/>
      <c r="G647" s="1"/>
      <c r="H647" s="1"/>
      <c r="I647" s="1"/>
      <c r="J647" s="1"/>
      <c r="K647" s="1"/>
      <c r="L647" s="55" t="s">
        <v>989</v>
      </c>
    </row>
    <row r="648" spans="1:12" ht="409.5" hidden="1">
      <c r="A648" s="1">
        <v>526</v>
      </c>
      <c r="B648" s="125">
        <v>72</v>
      </c>
      <c r="C648" s="127" t="s">
        <v>925</v>
      </c>
      <c r="D648" s="9" t="s">
        <v>13</v>
      </c>
      <c r="E648" s="10">
        <f>177+123</f>
        <v>300</v>
      </c>
      <c r="F648" s="1"/>
      <c r="G648" s="1"/>
      <c r="H648" s="1"/>
      <c r="I648" s="1"/>
      <c r="J648" s="1"/>
      <c r="K648" s="1"/>
      <c r="L648" s="55" t="s">
        <v>990</v>
      </c>
    </row>
    <row r="649" spans="1:12" ht="299.25" hidden="1">
      <c r="A649" s="1">
        <v>527</v>
      </c>
      <c r="B649" s="125">
        <v>73</v>
      </c>
      <c r="C649" s="127" t="s">
        <v>926</v>
      </c>
      <c r="D649" s="9" t="s">
        <v>13</v>
      </c>
      <c r="E649" s="10">
        <v>4</v>
      </c>
      <c r="F649" s="1"/>
      <c r="G649" s="1"/>
      <c r="H649" s="1"/>
      <c r="I649" s="1"/>
      <c r="J649" s="1"/>
      <c r="K649" s="1"/>
      <c r="L649" s="55" t="s">
        <v>991</v>
      </c>
    </row>
    <row r="650" spans="1:12" ht="157.5" hidden="1">
      <c r="A650" s="1">
        <v>528</v>
      </c>
      <c r="B650" s="125">
        <v>74</v>
      </c>
      <c r="C650" s="127" t="s">
        <v>927</v>
      </c>
      <c r="D650" s="9" t="s">
        <v>13</v>
      </c>
      <c r="E650" s="10">
        <v>8</v>
      </c>
      <c r="F650" s="1"/>
      <c r="G650" s="1"/>
      <c r="H650" s="1"/>
      <c r="I650" s="1"/>
      <c r="J650" s="1"/>
      <c r="K650" s="1"/>
      <c r="L650" s="55" t="s">
        <v>992</v>
      </c>
    </row>
    <row r="651" spans="1:12" ht="15.75" hidden="1">
      <c r="A651" s="1"/>
      <c r="B651" s="125"/>
      <c r="C651" s="120" t="s">
        <v>928</v>
      </c>
      <c r="D651" s="9"/>
      <c r="E651" s="10"/>
      <c r="F651" s="1"/>
      <c r="G651" s="1"/>
      <c r="H651" s="1"/>
      <c r="I651" s="1"/>
      <c r="J651" s="1"/>
      <c r="K651" s="1"/>
      <c r="L651" s="55"/>
    </row>
    <row r="652" spans="1:12" ht="63" hidden="1">
      <c r="A652" s="1">
        <v>529</v>
      </c>
      <c r="B652" s="125">
        <v>75</v>
      </c>
      <c r="C652" s="8" t="s">
        <v>929</v>
      </c>
      <c r="D652" s="9" t="s">
        <v>10</v>
      </c>
      <c r="E652" s="10">
        <f>80+80+80+80</f>
        <v>320</v>
      </c>
      <c r="F652" s="1"/>
      <c r="G652" s="1"/>
      <c r="H652" s="1"/>
      <c r="I652" s="1"/>
      <c r="J652" s="1"/>
      <c r="K652" s="1"/>
      <c r="L652" s="55" t="s">
        <v>993</v>
      </c>
    </row>
    <row r="653" spans="1:12" ht="31.5" hidden="1">
      <c r="A653" s="1">
        <v>530</v>
      </c>
      <c r="B653" s="125">
        <v>76</v>
      </c>
      <c r="C653" s="8" t="s">
        <v>930</v>
      </c>
      <c r="D653" s="9" t="s">
        <v>13</v>
      </c>
      <c r="E653" s="10">
        <f>32+32+32+32</f>
        <v>128</v>
      </c>
      <c r="F653" s="1"/>
      <c r="G653" s="1"/>
      <c r="H653" s="1"/>
      <c r="I653" s="1"/>
      <c r="J653" s="1"/>
      <c r="K653" s="1"/>
      <c r="L653" s="55" t="s">
        <v>994</v>
      </c>
    </row>
    <row r="654" spans="1:12" ht="15.75" hidden="1">
      <c r="A654" s="1"/>
      <c r="B654" s="125"/>
      <c r="C654" s="120" t="s">
        <v>451</v>
      </c>
      <c r="D654" s="9"/>
      <c r="E654" s="10"/>
      <c r="F654" s="1"/>
      <c r="G654" s="1"/>
      <c r="H654" s="1"/>
      <c r="I654" s="1"/>
      <c r="J654" s="1"/>
      <c r="K654" s="1"/>
      <c r="L654" s="55"/>
    </row>
    <row r="655" spans="1:12" ht="30" hidden="1">
      <c r="A655" s="1">
        <v>531</v>
      </c>
      <c r="B655" s="125">
        <v>77</v>
      </c>
      <c r="C655" s="8" t="s">
        <v>931</v>
      </c>
      <c r="D655" s="9" t="s">
        <v>932</v>
      </c>
      <c r="E655" s="10">
        <v>1</v>
      </c>
      <c r="F655" s="1"/>
      <c r="G655" s="1"/>
      <c r="H655" s="1"/>
      <c r="I655" s="1"/>
      <c r="J655" s="1"/>
      <c r="K655" s="1"/>
      <c r="L655" s="55"/>
    </row>
    <row r="656" spans="1:12" ht="19.5" hidden="1" customHeight="1">
      <c r="A656" s="1"/>
      <c r="B656" s="2"/>
      <c r="C656" s="158" t="s">
        <v>996</v>
      </c>
      <c r="D656" s="2"/>
      <c r="E656" s="135"/>
      <c r="F656" s="1"/>
      <c r="G656" s="1"/>
      <c r="H656" s="1"/>
      <c r="I656" s="1"/>
      <c r="J656" s="1"/>
      <c r="K656" s="1"/>
      <c r="L656" s="2"/>
    </row>
    <row r="657" spans="1:12" ht="15.75" hidden="1">
      <c r="A657" s="1"/>
      <c r="B657" s="125"/>
      <c r="C657" s="120" t="s">
        <v>446</v>
      </c>
      <c r="D657" s="9"/>
      <c r="E657" s="10"/>
      <c r="F657" s="1"/>
      <c r="G657" s="1"/>
      <c r="H657" s="1"/>
      <c r="I657" s="1"/>
      <c r="J657" s="1"/>
      <c r="K657" s="1"/>
      <c r="L657" s="2"/>
    </row>
    <row r="658" spans="1:12" ht="45" hidden="1">
      <c r="A658" s="1">
        <v>532</v>
      </c>
      <c r="B658" s="125">
        <v>78</v>
      </c>
      <c r="C658" s="8" t="s">
        <v>997</v>
      </c>
      <c r="D658" s="9" t="s">
        <v>8</v>
      </c>
      <c r="E658" s="10">
        <f>44.3+464.6</f>
        <v>508.90000000000003</v>
      </c>
      <c r="F658" s="1"/>
      <c r="G658" s="1"/>
      <c r="H658" s="1"/>
      <c r="I658" s="1"/>
      <c r="J658" s="1"/>
      <c r="K658" s="1"/>
      <c r="L658" s="136" t="s">
        <v>1018</v>
      </c>
    </row>
    <row r="659" spans="1:12" ht="30" hidden="1">
      <c r="A659" s="1">
        <v>533</v>
      </c>
      <c r="B659" s="125">
        <v>79</v>
      </c>
      <c r="C659" s="8" t="s">
        <v>998</v>
      </c>
      <c r="D659" s="9" t="s">
        <v>8</v>
      </c>
      <c r="E659" s="10">
        <v>464.6</v>
      </c>
      <c r="F659" s="1"/>
      <c r="G659" s="1"/>
      <c r="H659" s="1"/>
      <c r="I659" s="1"/>
      <c r="J659" s="1"/>
      <c r="K659" s="1"/>
      <c r="L659" s="136" t="s">
        <v>1019</v>
      </c>
    </row>
    <row r="660" spans="1:12" ht="30" hidden="1">
      <c r="A660" s="1">
        <v>534</v>
      </c>
      <c r="B660" s="125">
        <v>80</v>
      </c>
      <c r="C660" s="8" t="s">
        <v>999</v>
      </c>
      <c r="D660" s="9" t="s">
        <v>8</v>
      </c>
      <c r="E660" s="10">
        <v>13.3</v>
      </c>
      <c r="F660" s="1"/>
      <c r="G660" s="1"/>
      <c r="H660" s="1"/>
      <c r="I660" s="1"/>
      <c r="J660" s="1"/>
      <c r="K660" s="1"/>
      <c r="L660" s="136"/>
    </row>
    <row r="661" spans="1:12" ht="45" hidden="1">
      <c r="A661" s="1">
        <v>535</v>
      </c>
      <c r="B661" s="125">
        <v>81</v>
      </c>
      <c r="C661" s="8" t="s">
        <v>1000</v>
      </c>
      <c r="D661" s="9" t="s">
        <v>8</v>
      </c>
      <c r="E661" s="10">
        <v>947.4</v>
      </c>
      <c r="F661" s="1"/>
      <c r="G661" s="1"/>
      <c r="H661" s="1"/>
      <c r="I661" s="1"/>
      <c r="J661" s="1"/>
      <c r="K661" s="1"/>
      <c r="L661" s="136"/>
    </row>
    <row r="662" spans="1:12" ht="63" hidden="1">
      <c r="A662" s="1">
        <v>536</v>
      </c>
      <c r="B662" s="125">
        <v>82</v>
      </c>
      <c r="C662" s="8" t="s">
        <v>1001</v>
      </c>
      <c r="D662" s="9" t="s">
        <v>15</v>
      </c>
      <c r="E662" s="10">
        <v>45.674999999999997</v>
      </c>
      <c r="F662" s="1"/>
      <c r="G662" s="1"/>
      <c r="H662" s="1"/>
      <c r="I662" s="1"/>
      <c r="J662" s="1"/>
      <c r="K662" s="1"/>
      <c r="L662" s="136" t="s">
        <v>1020</v>
      </c>
    </row>
    <row r="663" spans="1:12" ht="15.75" hidden="1">
      <c r="A663" s="1"/>
      <c r="B663" s="125"/>
      <c r="C663" s="120" t="s">
        <v>427</v>
      </c>
      <c r="D663" s="9"/>
      <c r="E663" s="10"/>
      <c r="F663" s="1"/>
      <c r="G663" s="1"/>
      <c r="H663" s="1"/>
      <c r="I663" s="1"/>
      <c r="J663" s="1"/>
      <c r="K663" s="1"/>
      <c r="L663" s="136"/>
    </row>
    <row r="664" spans="1:12" ht="15.75" hidden="1">
      <c r="A664" s="1">
        <v>537</v>
      </c>
      <c r="B664" s="125">
        <v>83</v>
      </c>
      <c r="C664" s="8" t="s">
        <v>1002</v>
      </c>
      <c r="D664" s="9" t="s">
        <v>1003</v>
      </c>
      <c r="E664" s="10" t="s">
        <v>1004</v>
      </c>
      <c r="F664" s="1"/>
      <c r="G664" s="1"/>
      <c r="H664" s="1"/>
      <c r="I664" s="1"/>
      <c r="J664" s="1"/>
      <c r="K664" s="1"/>
      <c r="L664" s="136"/>
    </row>
    <row r="665" spans="1:12" ht="30" hidden="1">
      <c r="A665" s="1">
        <v>538</v>
      </c>
      <c r="B665" s="125">
        <v>84</v>
      </c>
      <c r="C665" s="8" t="s">
        <v>1005</v>
      </c>
      <c r="D665" s="9" t="s">
        <v>10</v>
      </c>
      <c r="E665" s="10">
        <v>88.6</v>
      </c>
      <c r="F665" s="1"/>
      <c r="G665" s="1"/>
      <c r="H665" s="1"/>
      <c r="I665" s="1"/>
      <c r="J665" s="1"/>
      <c r="K665" s="1"/>
      <c r="L665" s="136"/>
    </row>
    <row r="666" spans="1:12" ht="30" hidden="1">
      <c r="A666" s="1">
        <v>539</v>
      </c>
      <c r="B666" s="125">
        <v>85</v>
      </c>
      <c r="C666" s="8" t="s">
        <v>1006</v>
      </c>
      <c r="D666" s="9" t="s">
        <v>10</v>
      </c>
      <c r="E666" s="10">
        <v>27.8</v>
      </c>
      <c r="F666" s="1"/>
      <c r="G666" s="1"/>
      <c r="H666" s="1"/>
      <c r="I666" s="1"/>
      <c r="J666" s="1"/>
      <c r="K666" s="1"/>
      <c r="L666" s="136"/>
    </row>
    <row r="667" spans="1:12" ht="30" hidden="1">
      <c r="A667" s="1">
        <v>540</v>
      </c>
      <c r="B667" s="125">
        <v>86</v>
      </c>
      <c r="C667" s="8" t="s">
        <v>1007</v>
      </c>
      <c r="D667" s="9" t="s">
        <v>15</v>
      </c>
      <c r="E667" s="10">
        <f>4.94*2.5+3.7212+1.6008</f>
        <v>17.672000000000001</v>
      </c>
      <c r="F667" s="1"/>
      <c r="G667" s="1"/>
      <c r="H667" s="1"/>
      <c r="I667" s="1"/>
      <c r="J667" s="1"/>
      <c r="K667" s="1"/>
      <c r="L667" s="136"/>
    </row>
    <row r="668" spans="1:12" ht="63" hidden="1">
      <c r="A668" s="1">
        <v>541</v>
      </c>
      <c r="B668" s="125">
        <v>87</v>
      </c>
      <c r="C668" s="8" t="s">
        <v>1008</v>
      </c>
      <c r="D668" s="9" t="s">
        <v>15</v>
      </c>
      <c r="E668" s="10">
        <f>E667</f>
        <v>17.672000000000001</v>
      </c>
      <c r="F668" s="1"/>
      <c r="G668" s="1"/>
      <c r="H668" s="1"/>
      <c r="I668" s="1"/>
      <c r="J668" s="1"/>
      <c r="K668" s="1"/>
      <c r="L668" s="136" t="s">
        <v>1021</v>
      </c>
    </row>
    <row r="669" spans="1:12" ht="15.75" hidden="1">
      <c r="A669" s="1"/>
      <c r="B669" s="125"/>
      <c r="C669" s="120" t="s">
        <v>429</v>
      </c>
      <c r="D669" s="9"/>
      <c r="E669" s="10"/>
      <c r="F669" s="1"/>
      <c r="G669" s="1"/>
      <c r="H669" s="1"/>
      <c r="I669" s="1"/>
      <c r="J669" s="1"/>
      <c r="K669" s="1"/>
      <c r="L669" s="136"/>
    </row>
    <row r="670" spans="1:12" ht="31.5" hidden="1">
      <c r="A670" s="1">
        <v>542</v>
      </c>
      <c r="B670" s="125">
        <v>88</v>
      </c>
      <c r="C670" s="8" t="s">
        <v>1009</v>
      </c>
      <c r="D670" s="9" t="s">
        <v>10</v>
      </c>
      <c r="E670" s="10">
        <v>12</v>
      </c>
      <c r="F670" s="1"/>
      <c r="G670" s="1"/>
      <c r="H670" s="1"/>
      <c r="I670" s="1"/>
      <c r="J670" s="1"/>
      <c r="K670" s="1"/>
      <c r="L670" s="136" t="s">
        <v>1022</v>
      </c>
    </row>
    <row r="671" spans="1:12" ht="31.5" hidden="1">
      <c r="A671" s="1">
        <v>543</v>
      </c>
      <c r="B671" s="125">
        <v>89</v>
      </c>
      <c r="C671" s="8" t="s">
        <v>1010</v>
      </c>
      <c r="D671" s="9" t="s">
        <v>10</v>
      </c>
      <c r="E671" s="10">
        <v>6</v>
      </c>
      <c r="F671" s="1"/>
      <c r="G671" s="1"/>
      <c r="H671" s="1"/>
      <c r="I671" s="1"/>
      <c r="J671" s="1"/>
      <c r="K671" s="1"/>
      <c r="L671" s="136" t="s">
        <v>1023</v>
      </c>
    </row>
    <row r="672" spans="1:12" ht="78.75" hidden="1">
      <c r="A672" s="1">
        <v>544</v>
      </c>
      <c r="B672" s="125">
        <v>90</v>
      </c>
      <c r="C672" s="8" t="s">
        <v>1011</v>
      </c>
      <c r="D672" s="9" t="s">
        <v>10</v>
      </c>
      <c r="E672" s="10">
        <v>122</v>
      </c>
      <c r="F672" s="1"/>
      <c r="G672" s="1"/>
      <c r="H672" s="1"/>
      <c r="I672" s="1"/>
      <c r="J672" s="1"/>
      <c r="K672" s="1"/>
      <c r="L672" s="136" t="s">
        <v>1024</v>
      </c>
    </row>
    <row r="673" spans="1:12" ht="283.5" hidden="1">
      <c r="A673" s="1">
        <v>545</v>
      </c>
      <c r="B673" s="125">
        <v>91</v>
      </c>
      <c r="C673" s="8" t="s">
        <v>1012</v>
      </c>
      <c r="D673" s="9" t="s">
        <v>1003</v>
      </c>
      <c r="E673" s="77" t="s">
        <v>1013</v>
      </c>
      <c r="F673" s="1"/>
      <c r="G673" s="1"/>
      <c r="H673" s="1"/>
      <c r="I673" s="1"/>
      <c r="J673" s="1"/>
      <c r="K673" s="1"/>
      <c r="L673" s="136" t="s">
        <v>1025</v>
      </c>
    </row>
    <row r="674" spans="1:12" ht="15.75" hidden="1">
      <c r="A674" s="1">
        <v>546</v>
      </c>
      <c r="B674" s="125">
        <v>92</v>
      </c>
      <c r="C674" s="8" t="s">
        <v>1014</v>
      </c>
      <c r="D674" s="9" t="s">
        <v>9</v>
      </c>
      <c r="E674" s="10">
        <v>116.4</v>
      </c>
      <c r="F674" s="1"/>
      <c r="G674" s="1"/>
      <c r="H674" s="1"/>
      <c r="I674" s="1"/>
      <c r="J674" s="1"/>
      <c r="K674" s="1"/>
      <c r="L674" s="136" t="s">
        <v>1026</v>
      </c>
    </row>
    <row r="675" spans="1:12" ht="94.5" hidden="1">
      <c r="A675" s="1">
        <v>547</v>
      </c>
      <c r="B675" s="125">
        <v>93</v>
      </c>
      <c r="C675" s="8" t="s">
        <v>1015</v>
      </c>
      <c r="D675" s="9" t="s">
        <v>13</v>
      </c>
      <c r="E675" s="10">
        <v>18</v>
      </c>
      <c r="F675" s="1"/>
      <c r="G675" s="1"/>
      <c r="H675" s="1"/>
      <c r="I675" s="1"/>
      <c r="J675" s="1"/>
      <c r="K675" s="1"/>
      <c r="L675" s="136" t="s">
        <v>1027</v>
      </c>
    </row>
    <row r="676" spans="1:12" ht="141.75" hidden="1">
      <c r="A676" s="1">
        <v>548</v>
      </c>
      <c r="B676" s="125">
        <v>94</v>
      </c>
      <c r="C676" s="8" t="s">
        <v>1016</v>
      </c>
      <c r="D676" s="9" t="s">
        <v>371</v>
      </c>
      <c r="E676" s="10" t="s">
        <v>1017</v>
      </c>
      <c r="F676" s="1"/>
      <c r="G676" s="1"/>
      <c r="H676" s="1"/>
      <c r="I676" s="1"/>
      <c r="J676" s="1"/>
      <c r="K676" s="1"/>
      <c r="L676" s="136" t="s">
        <v>1028</v>
      </c>
    </row>
    <row r="677" spans="1:12" ht="47.25" hidden="1">
      <c r="A677" s="1"/>
      <c r="B677" s="125"/>
      <c r="C677" s="157" t="s">
        <v>1029</v>
      </c>
      <c r="D677" s="9"/>
      <c r="E677" s="10"/>
      <c r="F677" s="1"/>
      <c r="G677" s="1"/>
      <c r="H677" s="1"/>
      <c r="I677" s="1"/>
      <c r="J677" s="1"/>
      <c r="K677" s="1"/>
      <c r="L677" s="55"/>
    </row>
    <row r="678" spans="1:12" ht="30" hidden="1">
      <c r="A678" s="1"/>
      <c r="B678" s="137"/>
      <c r="C678" s="138" t="s">
        <v>1030</v>
      </c>
      <c r="D678" s="139"/>
      <c r="E678" s="140"/>
      <c r="F678" s="141"/>
      <c r="G678" s="141"/>
      <c r="H678" s="1"/>
      <c r="I678" s="1"/>
      <c r="J678" s="1"/>
      <c r="K678" s="1"/>
      <c r="L678" s="2"/>
    </row>
    <row r="679" spans="1:12" ht="15.75" hidden="1">
      <c r="A679" s="1"/>
      <c r="B679" s="137"/>
      <c r="C679" s="138" t="s">
        <v>1031</v>
      </c>
      <c r="D679" s="139"/>
      <c r="E679" s="140"/>
      <c r="F679" s="141"/>
      <c r="G679" s="141"/>
      <c r="H679" s="1"/>
      <c r="I679" s="1"/>
      <c r="J679" s="1"/>
      <c r="K679" s="1"/>
      <c r="L679" s="2"/>
    </row>
    <row r="680" spans="1:12" ht="126" hidden="1">
      <c r="A680" s="1">
        <v>549</v>
      </c>
      <c r="B680" s="159">
        <v>95</v>
      </c>
      <c r="C680" s="142" t="s">
        <v>1032</v>
      </c>
      <c r="D680" s="139" t="s">
        <v>13</v>
      </c>
      <c r="E680" s="140">
        <f>6+2</f>
        <v>8</v>
      </c>
      <c r="F680" s="141"/>
      <c r="G680" s="1"/>
      <c r="H680" s="1"/>
      <c r="I680" s="1"/>
      <c r="J680" s="1"/>
      <c r="K680" s="1"/>
      <c r="L680" s="136" t="s">
        <v>1033</v>
      </c>
    </row>
    <row r="681" spans="1:12" ht="78.75" hidden="1">
      <c r="A681" s="1">
        <v>550</v>
      </c>
      <c r="B681" s="159">
        <v>96</v>
      </c>
      <c r="C681" s="142" t="s">
        <v>1034</v>
      </c>
      <c r="D681" s="139" t="s">
        <v>13</v>
      </c>
      <c r="E681" s="140">
        <v>116</v>
      </c>
      <c r="F681" s="141"/>
      <c r="G681" s="1"/>
      <c r="H681" s="1"/>
      <c r="I681" s="1"/>
      <c r="J681" s="1"/>
      <c r="K681" s="1"/>
      <c r="L681" s="143" t="s">
        <v>1035</v>
      </c>
    </row>
    <row r="682" spans="1:12" ht="31.5" hidden="1">
      <c r="A682" s="1">
        <v>551</v>
      </c>
      <c r="B682" s="159">
        <v>97</v>
      </c>
      <c r="C682" s="142" t="s">
        <v>1054</v>
      </c>
      <c r="D682" s="139" t="s">
        <v>13</v>
      </c>
      <c r="E682" s="140">
        <v>16</v>
      </c>
      <c r="F682" s="141"/>
      <c r="G682" s="1"/>
      <c r="H682" s="1"/>
      <c r="I682" s="1"/>
      <c r="J682" s="1"/>
      <c r="K682" s="1"/>
      <c r="L682" s="143" t="s">
        <v>1055</v>
      </c>
    </row>
    <row r="683" spans="1:12" ht="15.75" hidden="1">
      <c r="A683" s="1"/>
      <c r="B683" s="159"/>
      <c r="C683" s="160" t="s">
        <v>928</v>
      </c>
      <c r="D683" s="139"/>
      <c r="E683" s="140"/>
      <c r="F683" s="141"/>
      <c r="G683" s="1"/>
      <c r="H683" s="1"/>
      <c r="I683" s="1"/>
      <c r="J683" s="1"/>
      <c r="K683" s="1"/>
      <c r="L683" s="143"/>
    </row>
    <row r="684" spans="1:12" ht="63" hidden="1">
      <c r="A684" s="1">
        <v>552</v>
      </c>
      <c r="B684" s="159">
        <v>98</v>
      </c>
      <c r="C684" s="142" t="s">
        <v>1036</v>
      </c>
      <c r="D684" s="139" t="s">
        <v>13</v>
      </c>
      <c r="E684" s="140">
        <v>16</v>
      </c>
      <c r="F684" s="141"/>
      <c r="G684" s="1"/>
      <c r="H684" s="1"/>
      <c r="I684" s="1"/>
      <c r="J684" s="1"/>
      <c r="K684" s="1"/>
      <c r="L684" s="143" t="s">
        <v>1037</v>
      </c>
    </row>
    <row r="685" spans="1:12" ht="283.5" hidden="1">
      <c r="A685" s="1">
        <v>553</v>
      </c>
      <c r="B685" s="159">
        <v>99</v>
      </c>
      <c r="C685" s="144" t="s">
        <v>1038</v>
      </c>
      <c r="D685" s="139" t="s">
        <v>10</v>
      </c>
      <c r="E685" s="140">
        <f>1701+324</f>
        <v>2025</v>
      </c>
      <c r="F685" s="141"/>
      <c r="G685" s="1"/>
      <c r="H685" s="1"/>
      <c r="I685" s="1"/>
      <c r="J685" s="1"/>
      <c r="K685" s="1"/>
      <c r="L685" s="136" t="s">
        <v>1039</v>
      </c>
    </row>
    <row r="686" spans="1:12" ht="409.5" hidden="1">
      <c r="A686" s="1">
        <v>554</v>
      </c>
      <c r="B686" s="137">
        <v>100</v>
      </c>
      <c r="C686" s="142" t="s">
        <v>1040</v>
      </c>
      <c r="D686" s="139" t="s">
        <v>10</v>
      </c>
      <c r="E686" s="140">
        <f>E685</f>
        <v>2025</v>
      </c>
      <c r="F686" s="141"/>
      <c r="G686" s="1"/>
      <c r="H686" s="1"/>
      <c r="I686" s="1"/>
      <c r="J686" s="1"/>
      <c r="K686" s="1"/>
      <c r="L686" s="143" t="s">
        <v>1041</v>
      </c>
    </row>
    <row r="687" spans="1:12" ht="31.5" hidden="1">
      <c r="A687" s="1">
        <v>555</v>
      </c>
      <c r="B687" s="137">
        <v>101</v>
      </c>
      <c r="C687" s="142" t="s">
        <v>1042</v>
      </c>
      <c r="D687" s="139" t="s">
        <v>10</v>
      </c>
      <c r="E687" s="140">
        <v>5</v>
      </c>
      <c r="F687" s="141"/>
      <c r="G687" s="1"/>
      <c r="H687" s="1"/>
      <c r="I687" s="1"/>
      <c r="J687" s="1"/>
      <c r="K687" s="1"/>
      <c r="L687" s="143" t="s">
        <v>1043</v>
      </c>
    </row>
    <row r="688" spans="1:12" ht="47.25" hidden="1">
      <c r="A688" s="1">
        <v>556</v>
      </c>
      <c r="B688" s="137">
        <v>102</v>
      </c>
      <c r="C688" s="142" t="s">
        <v>1044</v>
      </c>
      <c r="D688" s="139" t="s">
        <v>1045</v>
      </c>
      <c r="E688" s="140">
        <v>10</v>
      </c>
      <c r="F688" s="141"/>
      <c r="G688" s="1"/>
      <c r="H688" s="1"/>
      <c r="I688" s="1"/>
      <c r="J688" s="1"/>
      <c r="K688" s="1"/>
      <c r="L688" s="143" t="s">
        <v>1046</v>
      </c>
    </row>
    <row r="689" spans="1:12" ht="30" hidden="1">
      <c r="A689" s="1"/>
      <c r="B689" s="137"/>
      <c r="C689" s="138" t="s">
        <v>1056</v>
      </c>
      <c r="D689" s="139"/>
      <c r="E689" s="140"/>
      <c r="F689" s="141"/>
      <c r="G689" s="1"/>
      <c r="H689" s="1"/>
      <c r="I689" s="1"/>
      <c r="J689" s="1"/>
      <c r="K689" s="1"/>
      <c r="L689" s="136"/>
    </row>
    <row r="690" spans="1:12" ht="15.75" hidden="1">
      <c r="A690" s="1"/>
      <c r="B690" s="137"/>
      <c r="C690" s="160" t="s">
        <v>1031</v>
      </c>
      <c r="D690" s="139"/>
      <c r="E690" s="140"/>
      <c r="F690" s="141"/>
      <c r="G690" s="1"/>
      <c r="H690" s="1"/>
      <c r="I690" s="1"/>
      <c r="J690" s="1"/>
      <c r="K690" s="1"/>
      <c r="L690" s="136"/>
    </row>
    <row r="691" spans="1:12" ht="94.5" hidden="1">
      <c r="A691" s="1">
        <v>557</v>
      </c>
      <c r="B691" s="137">
        <v>103</v>
      </c>
      <c r="C691" s="144" t="s">
        <v>1047</v>
      </c>
      <c r="D691" s="139" t="s">
        <v>13</v>
      </c>
      <c r="E691" s="140">
        <f>3+1</f>
        <v>4</v>
      </c>
      <c r="F691" s="141"/>
      <c r="G691" s="1"/>
      <c r="H691" s="1"/>
      <c r="I691" s="1"/>
      <c r="J691" s="1"/>
      <c r="K691" s="1"/>
      <c r="L691" s="136" t="s">
        <v>1048</v>
      </c>
    </row>
    <row r="692" spans="1:12" ht="78.75" hidden="1">
      <c r="A692" s="1">
        <v>558</v>
      </c>
      <c r="B692" s="137">
        <v>104</v>
      </c>
      <c r="C692" s="142" t="s">
        <v>1034</v>
      </c>
      <c r="D692" s="139" t="s">
        <v>13</v>
      </c>
      <c r="E692" s="140">
        <v>63</v>
      </c>
      <c r="F692" s="141"/>
      <c r="G692" s="1"/>
      <c r="H692" s="1"/>
      <c r="I692" s="1"/>
      <c r="J692" s="1"/>
      <c r="K692" s="1"/>
      <c r="L692" s="143" t="s">
        <v>1049</v>
      </c>
    </row>
    <row r="693" spans="1:12" ht="15.75" hidden="1">
      <c r="A693" s="1"/>
      <c r="B693" s="137"/>
      <c r="C693" s="160" t="s">
        <v>928</v>
      </c>
      <c r="D693" s="139"/>
      <c r="E693" s="140"/>
      <c r="F693" s="141"/>
      <c r="G693" s="1"/>
      <c r="H693" s="1"/>
      <c r="I693" s="1"/>
      <c r="J693" s="1"/>
      <c r="K693" s="1"/>
      <c r="L693" s="136"/>
    </row>
    <row r="694" spans="1:12" ht="63" hidden="1">
      <c r="A694" s="1">
        <v>559</v>
      </c>
      <c r="B694" s="137">
        <v>105</v>
      </c>
      <c r="C694" s="142" t="s">
        <v>1036</v>
      </c>
      <c r="D694" s="139" t="s">
        <v>13</v>
      </c>
      <c r="E694" s="140">
        <v>2</v>
      </c>
      <c r="F694" s="141"/>
      <c r="G694" s="1"/>
      <c r="H694" s="1"/>
      <c r="I694" s="1"/>
      <c r="J694" s="1"/>
      <c r="K694" s="1"/>
      <c r="L694" s="143" t="s">
        <v>1050</v>
      </c>
    </row>
    <row r="695" spans="1:12" ht="409.5" hidden="1">
      <c r="A695" s="1">
        <v>560</v>
      </c>
      <c r="B695" s="137">
        <v>106</v>
      </c>
      <c r="C695" s="144" t="s">
        <v>1038</v>
      </c>
      <c r="D695" s="139" t="s">
        <v>10</v>
      </c>
      <c r="E695" s="140">
        <f>1671+60+76+310</f>
        <v>2117</v>
      </c>
      <c r="F695" s="141"/>
      <c r="G695" s="1"/>
      <c r="H695" s="1"/>
      <c r="I695" s="1"/>
      <c r="J695" s="1"/>
      <c r="K695" s="1"/>
      <c r="L695" s="136" t="s">
        <v>1057</v>
      </c>
    </row>
    <row r="696" spans="1:12" ht="409.5" hidden="1">
      <c r="A696" s="1">
        <v>561</v>
      </c>
      <c r="B696" s="137">
        <v>107</v>
      </c>
      <c r="C696" s="142" t="s">
        <v>1040</v>
      </c>
      <c r="D696" s="139" t="s">
        <v>10</v>
      </c>
      <c r="E696" s="140">
        <f>E695</f>
        <v>2117</v>
      </c>
      <c r="F696" s="141"/>
      <c r="G696" s="1"/>
      <c r="H696" s="1"/>
      <c r="I696" s="1"/>
      <c r="J696" s="1"/>
      <c r="K696" s="1"/>
      <c r="L696" s="136" t="s">
        <v>1058</v>
      </c>
    </row>
    <row r="697" spans="1:12" ht="31.5" hidden="1">
      <c r="A697" s="1">
        <v>562</v>
      </c>
      <c r="B697" s="137">
        <v>108</v>
      </c>
      <c r="C697" s="142" t="s">
        <v>1042</v>
      </c>
      <c r="D697" s="139" t="s">
        <v>10</v>
      </c>
      <c r="E697" s="140">
        <v>5</v>
      </c>
      <c r="F697" s="141"/>
      <c r="G697" s="1"/>
      <c r="H697" s="1"/>
      <c r="I697" s="1"/>
      <c r="J697" s="1"/>
      <c r="K697" s="1"/>
      <c r="L697" s="143" t="s">
        <v>1043</v>
      </c>
    </row>
    <row r="698" spans="1:12" ht="47.25" hidden="1">
      <c r="A698" s="134">
        <v>563</v>
      </c>
      <c r="B698" s="159">
        <v>109</v>
      </c>
      <c r="C698" s="168" t="s">
        <v>1044</v>
      </c>
      <c r="D698" s="169" t="s">
        <v>1045</v>
      </c>
      <c r="E698" s="77">
        <v>10</v>
      </c>
      <c r="F698" s="65"/>
      <c r="G698" s="134"/>
      <c r="H698" s="170">
        <f>H697+H688+H664</f>
        <v>0</v>
      </c>
      <c r="I698" s="155"/>
      <c r="J698" s="171"/>
      <c r="K698" s="171"/>
      <c r="L698" s="143" t="s">
        <v>1046</v>
      </c>
    </row>
    <row r="699" spans="1:12" ht="47.25" hidden="1">
      <c r="A699" s="1">
        <v>564</v>
      </c>
      <c r="B699" s="137">
        <v>110</v>
      </c>
      <c r="C699" s="142" t="s">
        <v>1059</v>
      </c>
      <c r="D699" s="139" t="s">
        <v>13</v>
      </c>
      <c r="E699" s="140">
        <v>10</v>
      </c>
      <c r="F699" s="141"/>
      <c r="G699" s="1"/>
      <c r="H699" s="182">
        <f>H698*20%</f>
        <v>0</v>
      </c>
      <c r="I699" s="182"/>
      <c r="J699" s="166"/>
      <c r="K699" s="155"/>
      <c r="L699" s="161" t="s">
        <v>1060</v>
      </c>
    </row>
    <row r="700" spans="1:12" ht="39.75" hidden="1" customHeight="1">
      <c r="A700" s="1">
        <v>565</v>
      </c>
      <c r="B700" s="162" t="s">
        <v>1061</v>
      </c>
      <c r="C700" s="163" t="s">
        <v>1062</v>
      </c>
      <c r="D700" s="164" t="s">
        <v>13</v>
      </c>
      <c r="E700" s="164" t="s">
        <v>1063</v>
      </c>
      <c r="F700" s="183"/>
      <c r="G700" s="1"/>
      <c r="H700" s="184">
        <f>H699+H698</f>
        <v>0</v>
      </c>
      <c r="I700" s="182"/>
      <c r="J700" s="167"/>
      <c r="K700" s="155"/>
      <c r="L700" s="161" t="s">
        <v>1068</v>
      </c>
    </row>
    <row r="701" spans="1:12" ht="31.5" hidden="1">
      <c r="A701" s="1">
        <v>566</v>
      </c>
      <c r="B701" s="162" t="s">
        <v>1064</v>
      </c>
      <c r="C701" s="165" t="s">
        <v>1065</v>
      </c>
      <c r="D701" s="164" t="s">
        <v>13</v>
      </c>
      <c r="E701" s="164" t="s">
        <v>1066</v>
      </c>
      <c r="F701" s="183"/>
      <c r="G701" s="1"/>
      <c r="H701" s="1"/>
      <c r="I701" s="1"/>
      <c r="J701" s="1"/>
      <c r="K701" s="1"/>
      <c r="L701" s="161" t="s">
        <v>1067</v>
      </c>
    </row>
    <row r="702" spans="1:12" ht="15.75">
      <c r="A702" s="145"/>
      <c r="B702" s="146"/>
      <c r="C702" s="147" t="s">
        <v>1051</v>
      </c>
      <c r="D702" s="145"/>
      <c r="E702" s="148"/>
      <c r="F702" s="151">
        <f>SUM(F11:F701)</f>
        <v>14303890.800000001</v>
      </c>
      <c r="G702" s="151"/>
      <c r="H702" s="149">
        <f>H701+H692+H668</f>
        <v>0</v>
      </c>
      <c r="I702" s="150"/>
      <c r="J702" s="151"/>
      <c r="K702" s="151"/>
      <c r="L702" s="152"/>
    </row>
    <row r="703" spans="1:12">
      <c r="A703" s="2"/>
      <c r="B703" s="2"/>
      <c r="C703" s="153" t="s">
        <v>1052</v>
      </c>
      <c r="D703" s="2"/>
      <c r="E703" s="2"/>
      <c r="F703" s="166">
        <f>F702*20/100</f>
        <v>2860778.16</v>
      </c>
      <c r="G703" s="182"/>
      <c r="H703" s="182">
        <f>H702*20%</f>
        <v>0</v>
      </c>
      <c r="I703" s="182"/>
      <c r="J703" s="154"/>
      <c r="K703" s="155"/>
      <c r="L703" s="2"/>
    </row>
    <row r="704" spans="1:12">
      <c r="A704" s="2"/>
      <c r="B704" s="2"/>
      <c r="C704" s="2" t="s">
        <v>1053</v>
      </c>
      <c r="D704" s="2"/>
      <c r="E704" s="2"/>
      <c r="F704" s="192">
        <f>F702+F703</f>
        <v>17164668.960000001</v>
      </c>
      <c r="G704" s="182"/>
      <c r="H704" s="184">
        <f>H703+H702</f>
        <v>0</v>
      </c>
      <c r="I704" s="182"/>
      <c r="J704" s="156"/>
      <c r="K704" s="155"/>
      <c r="L704" s="2"/>
    </row>
    <row r="706" spans="3:6">
      <c r="C706" s="187" t="s">
        <v>1072</v>
      </c>
    </row>
    <row r="709" spans="3:6">
      <c r="C709" t="s">
        <v>1069</v>
      </c>
      <c r="E709" s="4">
        <f>E67+E63+E61+E56+E50+E48+E42+E35+E31+E24+E23+E17+E11</f>
        <v>10083.14</v>
      </c>
      <c r="F709" s="185" t="s">
        <v>9</v>
      </c>
    </row>
    <row r="711" spans="3:6">
      <c r="C711" t="s">
        <v>1070</v>
      </c>
    </row>
    <row r="712" spans="3:6" ht="31.5">
      <c r="C712" s="186" t="s">
        <v>49</v>
      </c>
      <c r="E712" s="4">
        <f>E65+E52+E37+E26+E13</f>
        <v>4016</v>
      </c>
      <c r="F712" t="s">
        <v>13</v>
      </c>
    </row>
    <row r="713" spans="3:6" ht="31.5">
      <c r="C713" s="186" t="s">
        <v>50</v>
      </c>
      <c r="E713" s="4">
        <f>E53</f>
        <v>184</v>
      </c>
      <c r="F713" t="s">
        <v>13</v>
      </c>
    </row>
    <row r="714" spans="3:6" ht="31.5">
      <c r="C714" s="186" t="s">
        <v>51</v>
      </c>
      <c r="E714" s="4">
        <f>E54+E39+E27+E14</f>
        <v>920</v>
      </c>
      <c r="F714" t="s">
        <v>13</v>
      </c>
    </row>
    <row r="715" spans="3:6" ht="31.5">
      <c r="C715" s="186" t="s">
        <v>1071</v>
      </c>
      <c r="E715" s="4">
        <f>E40+E28+E15</f>
        <v>736</v>
      </c>
      <c r="F715" t="s">
        <v>13</v>
      </c>
    </row>
    <row r="716" spans="3:6" ht="31.5">
      <c r="C716" s="186" t="s">
        <v>61</v>
      </c>
      <c r="E716" s="4">
        <f>E38+E29</f>
        <v>352</v>
      </c>
      <c r="F716" t="s">
        <v>13</v>
      </c>
    </row>
    <row r="717" spans="3:6">
      <c r="E717" s="4">
        <f>SUM(E712:E716)</f>
        <v>6208</v>
      </c>
      <c r="F717" t="s">
        <v>13</v>
      </c>
    </row>
  </sheetData>
  <mergeCells count="10">
    <mergeCell ref="A6:A7"/>
    <mergeCell ref="L6:L7"/>
    <mergeCell ref="B6:B7"/>
    <mergeCell ref="C6:C7"/>
    <mergeCell ref="D6:D7"/>
    <mergeCell ref="E6:E7"/>
    <mergeCell ref="F6:G6"/>
    <mergeCell ref="H6:H7"/>
    <mergeCell ref="K6:K7"/>
    <mergeCell ref="I6:J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ООО "ГЭСЛ"</cp:lastModifiedBy>
  <cp:lastPrinted>2025-06-03T10:48:08Z</cp:lastPrinted>
  <dcterms:created xsi:type="dcterms:W3CDTF">2025-05-27T06:08:29Z</dcterms:created>
  <dcterms:modified xsi:type="dcterms:W3CDTF">2025-09-07T16:53:02Z</dcterms:modified>
</cp:coreProperties>
</file>